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5600" windowHeight="11010"/>
  </bookViews>
  <sheets>
    <sheet name="приложение 15" sheetId="7" r:id="rId1"/>
  </sheets>
  <definedNames>
    <definedName name="_xlnm.Print_Titles" localSheetId="0">'приложение 15'!$13:$13</definedName>
    <definedName name="_xlnm.Print_Area" localSheetId="0">'приложение 15'!$A$1:$O$47</definedName>
  </definedNames>
  <calcPr calcId="124519"/>
</workbook>
</file>

<file path=xl/calcChain.xml><?xml version="1.0" encoding="utf-8"?>
<calcChain xmlns="http://schemas.openxmlformats.org/spreadsheetml/2006/main">
  <c r="R43" i="7"/>
  <c r="P43"/>
  <c r="E39"/>
  <c r="E40"/>
  <c r="D39"/>
  <c r="D40"/>
  <c r="F42"/>
  <c r="I37"/>
  <c r="F37"/>
  <c r="N38" l="1"/>
  <c r="M38"/>
  <c r="L38"/>
  <c r="I38"/>
  <c r="F38"/>
  <c r="N37"/>
  <c r="M37"/>
  <c r="L37"/>
  <c r="N36"/>
  <c r="M36"/>
  <c r="L36"/>
  <c r="I36"/>
  <c r="F36"/>
  <c r="N35"/>
  <c r="M35"/>
  <c r="L35"/>
  <c r="I35"/>
  <c r="F35"/>
  <c r="N34"/>
  <c r="M34"/>
  <c r="L34"/>
  <c r="I34"/>
  <c r="F34"/>
  <c r="K33"/>
  <c r="J33"/>
  <c r="H33"/>
  <c r="I33" s="1"/>
  <c r="G33"/>
  <c r="E33"/>
  <c r="D33"/>
  <c r="N23"/>
  <c r="O23" s="1"/>
  <c r="M23"/>
  <c r="L23"/>
  <c r="I23"/>
  <c r="F23"/>
  <c r="K22"/>
  <c r="J22"/>
  <c r="H22"/>
  <c r="G22"/>
  <c r="E22"/>
  <c r="D22"/>
  <c r="F33" l="1"/>
  <c r="L33"/>
  <c r="O36"/>
  <c r="O38"/>
  <c r="L22"/>
  <c r="O34"/>
  <c r="N33"/>
  <c r="I22"/>
  <c r="M33"/>
  <c r="N22"/>
  <c r="O35"/>
  <c r="O37"/>
  <c r="M22"/>
  <c r="F22"/>
  <c r="O22" l="1"/>
  <c r="O33"/>
  <c r="M27"/>
  <c r="O27" s="1"/>
  <c r="L27"/>
  <c r="I27"/>
  <c r="K26"/>
  <c r="J26"/>
  <c r="H26"/>
  <c r="G26"/>
  <c r="M26" s="1"/>
  <c r="N25"/>
  <c r="N24" s="1"/>
  <c r="M25"/>
  <c r="L25"/>
  <c r="I25"/>
  <c r="F25"/>
  <c r="K24"/>
  <c r="J24"/>
  <c r="H24"/>
  <c r="G24"/>
  <c r="E24"/>
  <c r="D24"/>
  <c r="N18"/>
  <c r="M18"/>
  <c r="M17" s="1"/>
  <c r="L17"/>
  <c r="K17"/>
  <c r="J17"/>
  <c r="I17"/>
  <c r="H17"/>
  <c r="G17"/>
  <c r="F17"/>
  <c r="E17"/>
  <c r="D17"/>
  <c r="N16"/>
  <c r="M16"/>
  <c r="L16"/>
  <c r="I16"/>
  <c r="F16"/>
  <c r="K15"/>
  <c r="J15"/>
  <c r="H15"/>
  <c r="G15"/>
  <c r="E15"/>
  <c r="D15"/>
  <c r="M15" s="1"/>
  <c r="I24" l="1"/>
  <c r="O25"/>
  <c r="I15"/>
  <c r="L24"/>
  <c r="I26"/>
  <c r="L15"/>
  <c r="O16"/>
  <c r="L26"/>
  <c r="N15"/>
  <c r="O15" s="1"/>
  <c r="O18"/>
  <c r="M24"/>
  <c r="O24" s="1"/>
  <c r="F24"/>
  <c r="N26"/>
  <c r="O26" s="1"/>
  <c r="N17"/>
  <c r="O17" s="1"/>
  <c r="F15"/>
  <c r="L41" l="1"/>
  <c r="L20"/>
  <c r="I41"/>
  <c r="I32"/>
  <c r="I30"/>
  <c r="F41"/>
  <c r="F30"/>
  <c r="F31"/>
  <c r="G14" l="1"/>
  <c r="H40"/>
  <c r="G40"/>
  <c r="G39" s="1"/>
  <c r="H39" l="1"/>
  <c r="I39" s="1"/>
  <c r="I40"/>
  <c r="H14"/>
  <c r="E14"/>
  <c r="N42"/>
  <c r="M42"/>
  <c r="I14" l="1"/>
  <c r="O42"/>
  <c r="J40"/>
  <c r="K40"/>
  <c r="F40" l="1"/>
  <c r="L40"/>
  <c r="K21"/>
  <c r="R36"/>
  <c r="M20" l="1"/>
  <c r="J19"/>
  <c r="J14" s="1"/>
  <c r="D19"/>
  <c r="D14" s="1"/>
  <c r="L19" l="1"/>
  <c r="F14"/>
  <c r="M14"/>
  <c r="M19"/>
  <c r="P14" s="1"/>
  <c r="O20"/>
  <c r="K14"/>
  <c r="O19" l="1"/>
  <c r="L14"/>
  <c r="N14"/>
  <c r="O14" s="1"/>
  <c r="N32"/>
  <c r="R41" l="1"/>
  <c r="P41"/>
  <c r="P37"/>
  <c r="P36"/>
  <c r="R35"/>
  <c r="P35"/>
  <c r="R34"/>
  <c r="P34"/>
  <c r="R31"/>
  <c r="P31"/>
  <c r="R30"/>
  <c r="P30"/>
  <c r="P27"/>
  <c r="R25"/>
  <c r="P25"/>
  <c r="P20"/>
  <c r="K39" l="1"/>
  <c r="J39"/>
  <c r="N41"/>
  <c r="M41"/>
  <c r="M40" s="1"/>
  <c r="M39" s="1"/>
  <c r="N40" l="1"/>
  <c r="O41"/>
  <c r="L39"/>
  <c r="F39"/>
  <c r="P33"/>
  <c r="R33"/>
  <c r="N31"/>
  <c r="M31"/>
  <c r="O31" l="1"/>
  <c r="N39"/>
  <c r="O39" s="1"/>
  <c r="O40"/>
  <c r="D21"/>
  <c r="H21" l="1"/>
  <c r="E21"/>
  <c r="F21" s="1"/>
  <c r="J21"/>
  <c r="G21"/>
  <c r="P24"/>
  <c r="L21" l="1"/>
  <c r="M21"/>
  <c r="N21"/>
  <c r="I21"/>
  <c r="M30"/>
  <c r="O21" l="1"/>
  <c r="R24"/>
  <c r="H29" l="1"/>
  <c r="N30"/>
  <c r="O30" s="1"/>
  <c r="N29" l="1"/>
  <c r="D29"/>
  <c r="K29" l="1"/>
  <c r="J29"/>
  <c r="G29"/>
  <c r="E29"/>
  <c r="P29" l="1"/>
  <c r="I29"/>
  <c r="R29"/>
  <c r="F29"/>
  <c r="D28"/>
  <c r="J28"/>
  <c r="J43" s="1"/>
  <c r="G28"/>
  <c r="G43" s="1"/>
  <c r="M32"/>
  <c r="M29" l="1"/>
  <c r="O29" s="1"/>
  <c r="O32"/>
  <c r="H28"/>
  <c r="E28"/>
  <c r="K28"/>
  <c r="L28" l="1"/>
  <c r="K43"/>
  <c r="I28"/>
  <c r="H43"/>
  <c r="F28"/>
  <c r="E43"/>
  <c r="M28"/>
  <c r="M43" s="1"/>
  <c r="L43" l="1"/>
  <c r="N28" l="1"/>
  <c r="N43" s="1"/>
  <c r="T43" s="1"/>
  <c r="D43"/>
  <c r="O28" l="1"/>
  <c r="F43"/>
  <c r="O43" l="1"/>
  <c r="Q21"/>
  <c r="I43" l="1"/>
</calcChain>
</file>

<file path=xl/sharedStrings.xml><?xml version="1.0" encoding="utf-8"?>
<sst xmlns="http://schemas.openxmlformats.org/spreadsheetml/2006/main" count="102" uniqueCount="79">
  <si>
    <t>№ п/п</t>
  </si>
  <si>
    <t>ИНФОРМАЦИЯ</t>
  </si>
  <si>
    <t xml:space="preserve">Источники и объемы финансирования </t>
  </si>
  <si>
    <t>Всего</t>
  </si>
  <si>
    <t>% исполнения</t>
  </si>
  <si>
    <t>№ и дата государственного контракта</t>
  </si>
  <si>
    <t>ИТОГО:</t>
  </si>
  <si>
    <t>кассовые расходы</t>
  </si>
  <si>
    <t>(тыс.руб.)</t>
  </si>
  <si>
    <t>1.</t>
  </si>
  <si>
    <t>1.1.</t>
  </si>
  <si>
    <t>федеральный бюджет</t>
  </si>
  <si>
    <t>бюджет Ставропольского края</t>
  </si>
  <si>
    <t>бюджет города Ставрополя</t>
  </si>
  <si>
    <t>Федеральный проект «Дорожная сеть», в том числе:</t>
  </si>
  <si>
    <t>Обеспечение дорожной деятельности в рамках реализации национального проекта «Безопасные и качественные автомобильные дороги»</t>
  </si>
  <si>
    <t>2.</t>
  </si>
  <si>
    <t>2.1</t>
  </si>
  <si>
    <t>Национальный проект «Жилье и городская среда», в том числе:</t>
  </si>
  <si>
    <t>Федеральный проект «Формирование комфортной городской среды», в том числе:</t>
  </si>
  <si>
    <t>Оказание государственной социальной помощи на основании социального контракта малоимущим семьям, малоимущим одиноко проживающим гражданам</t>
  </si>
  <si>
    <t>3.</t>
  </si>
  <si>
    <t>3.1.</t>
  </si>
  <si>
    <t>3.2.</t>
  </si>
  <si>
    <t>Наименование национального проекта, основного мероприятия и направления расходов</t>
  </si>
  <si>
    <t xml:space="preserve">Национальный проект  «Безопасные и качественные автомобильные дороги», в том числе: </t>
  </si>
  <si>
    <t xml:space="preserve">Национальный проект «Демография», в том числе: </t>
  </si>
  <si>
    <t>Федеральный проект «Финансовая поддержка семей при рождении детей», в том числе:</t>
  </si>
  <si>
    <t xml:space="preserve"> Федеральный проект «Содействие занятости женщин - создание условий дошкольного образования для детей в возрасте до трех лет» , в том числе: </t>
  </si>
  <si>
    <t>Реализация программ формирования современной городской среды</t>
  </si>
  <si>
    <t>2.2</t>
  </si>
  <si>
    <t>Федеральный проект «Обеспечение устойчивого сокращения непригодного для проживания жилищного фонда»</t>
  </si>
  <si>
    <t>Переселение граждан из многоквартирных домов, признанных в установленном порядке аварийными и подлежащими сносу</t>
  </si>
  <si>
    <t>-</t>
  </si>
  <si>
    <t>уточненный план на      2020 год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</si>
  <si>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</si>
  <si>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Строительство дошкольного образовательного учреждения на 280 мест в 530 квартале города Ставрополя, ул. Тюльпановая,2</t>
  </si>
  <si>
    <t>Строительство дошкольного образовательного учреждения  на 300 мест в Октябрьском районе  г. Ставрополя  по  ул. Пригородная, 227а</t>
  </si>
  <si>
    <t>Приобретение в муниципальную собственность здания для размещения дошкольного образовательного учреждения на 300 мест в Промышленном районе г. Ставрополя</t>
  </si>
  <si>
    <t>Ежемесячная выплата в связи с рождением (усыновлением) первого ребенка</t>
  </si>
  <si>
    <t>4.</t>
  </si>
  <si>
    <t xml:space="preserve">Национальный проект «Культура», в том числе: </t>
  </si>
  <si>
    <r>
      <rPr>
        <sz val="14"/>
        <rFont val="Times New Roman"/>
        <family val="1"/>
        <charset val="204"/>
      </rPr>
      <t>4.1</t>
    </r>
    <r>
      <rPr>
        <b/>
        <sz val="14"/>
        <rFont val="Times New Roman"/>
        <family val="1"/>
        <charset val="204"/>
      </rPr>
      <t>.</t>
    </r>
  </si>
  <si>
    <t>Создание специализированного центра по профилактике детского дорожно-транспортного травматизма на базе МБОУ лицей № 15 города Ставрополя</t>
  </si>
  <si>
    <t xml:space="preserve"> </t>
  </si>
  <si>
    <t>Федеральный проект «Безопасность дорожного движения», в том числе:</t>
  </si>
  <si>
    <t>1.2.</t>
  </si>
  <si>
    <t>Приобретение музыкальных инструментов, оборудования и материалов для муниципальных образовательных организаций дополнительного образования (детских школ искусств) по видам искусств и профессиональных образовательных организаций)</t>
  </si>
  <si>
    <t>Строительство дошкольного образовательного учреждения на 300 мест в 528 квартале по ул. Пирогова, 80  в г. Ставрополе</t>
  </si>
  <si>
    <t>Строительство дошкольного образовательного учреждения на 160 мест в Октябрьском районе по ул. Чапаева г. Ставрополя</t>
  </si>
  <si>
    <t>1</t>
  </si>
  <si>
    <t>6</t>
  </si>
  <si>
    <t>7</t>
  </si>
  <si>
    <t>9</t>
  </si>
  <si>
    <t>10</t>
  </si>
  <si>
    <t>11</t>
  </si>
  <si>
    <t>13</t>
  </si>
  <si>
    <t>14</t>
  </si>
  <si>
    <t>15</t>
  </si>
  <si>
    <t>17</t>
  </si>
  <si>
    <t>18</t>
  </si>
  <si>
    <t>Федеральный проект «Культурная среда», в том числе:</t>
  </si>
  <si>
    <t>2.3</t>
  </si>
  <si>
    <t>Федеральный проект «Жилье», в том числе:</t>
  </si>
  <si>
    <t>Стимулирование программ развития жилищного строительства (Дошкольное образовательное учреждение на 300 мест по ул. Западный обход в г. Ставрополе)</t>
  </si>
  <si>
    <t>Заместитель главы администрации города Ставрополя,</t>
  </si>
  <si>
    <t xml:space="preserve">руководитель комитета финансов и бюджета </t>
  </si>
  <si>
    <t>администрации города Ставрополя</t>
  </si>
  <si>
    <t>Н.А. Бондаренко</t>
  </si>
  <si>
    <t>Создание модельных муниципальных библиотек (библиотека -филиал № 13 им. И.В. Кашпурова)</t>
  </si>
  <si>
    <t>1.3.</t>
  </si>
  <si>
    <t>Федеральный проект «Общесистемные меры развития дорожного хозяйства», в том числе: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</si>
  <si>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</si>
  <si>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Приложение 15</t>
  </si>
  <si>
    <t>к пояснительной записке к проекту решения</t>
  </si>
  <si>
    <t>Ставропольской городской Думы</t>
  </si>
  <si>
    <t xml:space="preserve">«Об отчете об исполнении бюджета </t>
  </si>
  <si>
    <t>города Ставрополя за 2020 год»</t>
  </si>
  <si>
    <t>об объемах финансирования национальных проектов в городе Ставрополе за 2020 год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</si>
</sst>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12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1">
    <xf numFmtId="0" fontId="0" fillId="0" borderId="0" xfId="0"/>
    <xf numFmtId="0" fontId="5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49" fontId="3" fillId="2" borderId="0" xfId="0" applyNumberFormat="1" applyFont="1" applyFill="1" applyAlignment="1">
      <alignment horizontal="center" vertical="top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49" fontId="4" fillId="2" borderId="0" xfId="0" applyNumberFormat="1" applyFont="1" applyFill="1" applyAlignment="1">
      <alignment horizontal="center" wrapText="1"/>
    </xf>
    <xf numFmtId="49" fontId="4" fillId="2" borderId="0" xfId="0" applyNumberFormat="1" applyFont="1" applyFill="1" applyAlignment="1">
      <alignment horizontal="center" vertical="top"/>
    </xf>
    <xf numFmtId="49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wrapText="1"/>
    </xf>
    <xf numFmtId="164" fontId="4" fillId="2" borderId="1" xfId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vertical="top"/>
    </xf>
    <xf numFmtId="0" fontId="2" fillId="2" borderId="0" xfId="0" applyFont="1" applyFill="1" applyAlignment="1">
      <alignment vertical="center"/>
    </xf>
    <xf numFmtId="49" fontId="4" fillId="2" borderId="1" xfId="0" applyNumberFormat="1" applyFont="1" applyFill="1" applyBorder="1" applyAlignment="1">
      <alignment vertical="top"/>
    </xf>
    <xf numFmtId="0" fontId="3" fillId="2" borderId="0" xfId="0" applyFont="1" applyFill="1" applyAlignment="1">
      <alignment vertical="center"/>
    </xf>
    <xf numFmtId="4" fontId="3" fillId="2" borderId="0" xfId="0" applyNumberFormat="1" applyFont="1" applyFill="1" applyAlignment="1">
      <alignment vertical="center"/>
    </xf>
    <xf numFmtId="0" fontId="5" fillId="2" borderId="1" xfId="0" applyFont="1" applyFill="1" applyBorder="1" applyAlignment="1">
      <alignment wrapText="1"/>
    </xf>
    <xf numFmtId="0" fontId="2" fillId="2" borderId="0" xfId="0" applyFont="1" applyFill="1"/>
    <xf numFmtId="0" fontId="4" fillId="2" borderId="0" xfId="0" applyFont="1" applyFill="1" applyBorder="1" applyAlignment="1">
      <alignment wrapText="1"/>
    </xf>
    <xf numFmtId="4" fontId="4" fillId="2" borderId="0" xfId="0" applyNumberFormat="1" applyFont="1" applyFill="1" applyBorder="1" applyAlignment="1">
      <alignment vertical="center"/>
    </xf>
    <xf numFmtId="0" fontId="4" fillId="2" borderId="0" xfId="0" applyFont="1" applyFill="1" applyAlignment="1"/>
    <xf numFmtId="0" fontId="7" fillId="2" borderId="0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49" fontId="4" fillId="2" borderId="0" xfId="0" applyNumberFormat="1" applyFont="1" applyFill="1" applyAlignment="1">
      <alignment horizontal="left" vertical="top"/>
    </xf>
    <xf numFmtId="2" fontId="0" fillId="2" borderId="0" xfId="0" applyNumberFormat="1" applyFill="1" applyAlignment="1"/>
    <xf numFmtId="4" fontId="5" fillId="2" borderId="1" xfId="0" applyNumberFormat="1" applyFont="1" applyFill="1" applyBorder="1" applyAlignment="1">
      <alignment horizontal="right" vertical="top"/>
    </xf>
    <xf numFmtId="165" fontId="5" fillId="2" borderId="1" xfId="0" applyNumberFormat="1" applyFont="1" applyFill="1" applyBorder="1" applyAlignment="1">
      <alignment horizontal="right" vertical="top"/>
    </xf>
    <xf numFmtId="4" fontId="4" fillId="2" borderId="1" xfId="0" applyNumberFormat="1" applyFont="1" applyFill="1" applyBorder="1" applyAlignment="1">
      <alignment horizontal="right" vertical="top"/>
    </xf>
    <xf numFmtId="165" fontId="4" fillId="2" borderId="1" xfId="0" applyNumberFormat="1" applyFont="1" applyFill="1" applyBorder="1" applyAlignment="1">
      <alignment horizontal="right" vertical="top"/>
    </xf>
    <xf numFmtId="4" fontId="5" fillId="2" borderId="1" xfId="0" applyNumberFormat="1" applyFont="1" applyFill="1" applyBorder="1" applyAlignment="1">
      <alignment horizontal="right" vertical="center"/>
    </xf>
    <xf numFmtId="4" fontId="2" fillId="2" borderId="0" xfId="0" applyNumberFormat="1" applyFont="1" applyFill="1" applyAlignment="1">
      <alignment vertical="center"/>
    </xf>
    <xf numFmtId="4" fontId="9" fillId="2" borderId="0" xfId="0" applyNumberFormat="1" applyFont="1" applyFill="1"/>
    <xf numFmtId="0" fontId="10" fillId="0" borderId="1" xfId="0" applyFont="1" applyBorder="1"/>
    <xf numFmtId="0" fontId="4" fillId="2" borderId="1" xfId="0" applyNumberFormat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9" fontId="4" fillId="2" borderId="1" xfId="1" applyNumberFormat="1" applyFont="1" applyFill="1" applyBorder="1" applyAlignment="1">
      <alignment horizontal="center" vertical="top" wrapText="1"/>
    </xf>
    <xf numFmtId="49" fontId="3" fillId="2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vertical="center"/>
    </xf>
    <xf numFmtId="4" fontId="3" fillId="3" borderId="0" xfId="0" applyNumberFormat="1" applyFont="1" applyFill="1" applyAlignment="1">
      <alignment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49" fontId="4" fillId="2" borderId="2" xfId="0" applyNumberFormat="1" applyFont="1" applyFill="1" applyBorder="1" applyAlignment="1">
      <alignment vertical="top"/>
    </xf>
    <xf numFmtId="0" fontId="3" fillId="2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/>
    </xf>
    <xf numFmtId="49" fontId="11" fillId="2" borderId="1" xfId="0" applyNumberFormat="1" applyFont="1" applyFill="1" applyBorder="1" applyAlignment="1">
      <alignment vertical="top"/>
    </xf>
    <xf numFmtId="49" fontId="8" fillId="2" borderId="1" xfId="0" applyNumberFormat="1" applyFont="1" applyFill="1" applyBorder="1" applyAlignment="1">
      <alignment vertical="top"/>
    </xf>
    <xf numFmtId="49" fontId="4" fillId="0" borderId="1" xfId="0" applyNumberFormat="1" applyFont="1" applyFill="1" applyBorder="1" applyAlignment="1">
      <alignment vertical="top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/>
    </xf>
    <xf numFmtId="165" fontId="4" fillId="0" borderId="1" xfId="0" applyNumberFormat="1" applyFont="1" applyFill="1" applyBorder="1" applyAlignment="1">
      <alignment horizontal="right" vertical="top"/>
    </xf>
    <xf numFmtId="49" fontId="5" fillId="0" borderId="1" xfId="0" applyNumberFormat="1" applyFont="1" applyFill="1" applyBorder="1" applyAlignment="1">
      <alignment vertical="top"/>
    </xf>
    <xf numFmtId="4" fontId="2" fillId="2" borderId="0" xfId="0" applyNumberFormat="1" applyFont="1" applyFill="1"/>
    <xf numFmtId="0" fontId="4" fillId="0" borderId="0" xfId="0" applyFont="1" applyAlignment="1">
      <alignment vertical="top" wrapText="1"/>
    </xf>
    <xf numFmtId="49" fontId="6" fillId="2" borderId="0" xfId="0" applyNumberFormat="1" applyFont="1" applyFill="1" applyAlignment="1">
      <alignment horizontal="center"/>
    </xf>
    <xf numFmtId="49" fontId="6" fillId="2" borderId="0" xfId="0" applyNumberFormat="1" applyFont="1" applyFill="1" applyAlignment="1">
      <alignment horizontal="center" wrapText="1"/>
    </xf>
    <xf numFmtId="49" fontId="4" fillId="2" borderId="0" xfId="0" applyNumberFormat="1" applyFont="1" applyFill="1" applyAlignment="1">
      <alignment horizontal="right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top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right" wrapText="1"/>
    </xf>
    <xf numFmtId="0" fontId="4" fillId="2" borderId="0" xfId="0" applyFont="1" applyFill="1" applyAlignment="1">
      <alignment horizontal="left" wrapText="1"/>
    </xf>
    <xf numFmtId="2" fontId="4" fillId="2" borderId="0" xfId="0" applyNumberFormat="1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92"/>
  <sheetViews>
    <sheetView tabSelected="1" view="pageBreakPreview" topLeftCell="A34" zoomScale="70" zoomScaleSheetLayoutView="70" workbookViewId="0">
      <selection activeCell="R44" sqref="R44"/>
    </sheetView>
  </sheetViews>
  <sheetFormatPr defaultColWidth="9.140625" defaultRowHeight="15.75"/>
  <cols>
    <col min="1" max="1" width="6" style="3" customWidth="1"/>
    <col min="2" max="2" width="64.85546875" style="4" customWidth="1"/>
    <col min="3" max="3" width="12.7109375" style="4" hidden="1" customWidth="1"/>
    <col min="4" max="5" width="17" style="5" customWidth="1"/>
    <col min="6" max="6" width="15.7109375" style="5" customWidth="1"/>
    <col min="7" max="8" width="17" style="5" customWidth="1"/>
    <col min="9" max="9" width="15.7109375" style="5" customWidth="1"/>
    <col min="10" max="11" width="17" style="5" customWidth="1"/>
    <col min="12" max="12" width="15.7109375" style="5" customWidth="1"/>
    <col min="13" max="14" width="17" style="5" customWidth="1"/>
    <col min="15" max="15" width="18" style="5" customWidth="1"/>
    <col min="16" max="16" width="14.42578125" style="6" bestFit="1" customWidth="1"/>
    <col min="17" max="17" width="12.42578125" style="6" bestFit="1" customWidth="1"/>
    <col min="18" max="18" width="15.85546875" style="6" customWidth="1"/>
    <col min="19" max="19" width="9.140625" style="6"/>
    <col min="20" max="20" width="22.42578125" style="6" customWidth="1"/>
    <col min="21" max="16384" width="9.140625" style="6"/>
  </cols>
  <sheetData>
    <row r="1" spans="1:18" ht="20.100000000000001" customHeight="1">
      <c r="M1" s="64" t="s">
        <v>73</v>
      </c>
      <c r="N1" s="64"/>
      <c r="O1" s="64"/>
    </row>
    <row r="2" spans="1:18" ht="20.100000000000001" customHeight="1">
      <c r="M2" s="47" t="s">
        <v>74</v>
      </c>
      <c r="N2" s="46"/>
    </row>
    <row r="3" spans="1:18" ht="20.100000000000001" customHeight="1">
      <c r="M3" s="47" t="s">
        <v>75</v>
      </c>
      <c r="N3" s="46"/>
    </row>
    <row r="4" spans="1:18" ht="20.100000000000001" customHeight="1">
      <c r="M4" s="47" t="s">
        <v>76</v>
      </c>
      <c r="N4" s="46"/>
    </row>
    <row r="5" spans="1:18" ht="20.100000000000001" customHeight="1">
      <c r="M5" s="47" t="s">
        <v>77</v>
      </c>
      <c r="N5" s="46"/>
    </row>
    <row r="6" spans="1:18" ht="20.25">
      <c r="A6" s="58" t="s">
        <v>1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</row>
    <row r="7" spans="1:18" ht="18.95" customHeight="1">
      <c r="A7" s="59" t="s">
        <v>78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</row>
    <row r="8" spans="1:18" ht="21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60" t="s">
        <v>8</v>
      </c>
      <c r="O8" s="60"/>
    </row>
    <row r="9" spans="1:18" ht="0.95" customHeight="1">
      <c r="A9" s="8"/>
      <c r="B9" s="7"/>
      <c r="C9" s="7"/>
      <c r="D9" s="9"/>
      <c r="E9" s="9"/>
      <c r="F9" s="9"/>
      <c r="G9" s="9"/>
      <c r="H9" s="9"/>
      <c r="I9" s="9"/>
      <c r="J9" s="9"/>
      <c r="K9" s="9"/>
      <c r="L9" s="9"/>
      <c r="M9" s="10"/>
      <c r="N9" s="10"/>
      <c r="O9" s="10"/>
    </row>
    <row r="10" spans="1:18" s="5" customFormat="1" ht="22.5" customHeight="1">
      <c r="A10" s="61" t="s">
        <v>0</v>
      </c>
      <c r="B10" s="62" t="s">
        <v>24</v>
      </c>
      <c r="C10" s="62" t="s">
        <v>5</v>
      </c>
      <c r="D10" s="62" t="s">
        <v>2</v>
      </c>
      <c r="E10" s="62"/>
      <c r="F10" s="62"/>
      <c r="G10" s="62"/>
      <c r="H10" s="62"/>
      <c r="I10" s="62"/>
      <c r="J10" s="62"/>
      <c r="K10" s="62"/>
      <c r="L10" s="62"/>
      <c r="M10" s="63" t="s">
        <v>3</v>
      </c>
      <c r="N10" s="63"/>
      <c r="O10" s="63"/>
    </row>
    <row r="11" spans="1:18" s="5" customFormat="1" ht="19.5" customHeight="1">
      <c r="A11" s="61"/>
      <c r="B11" s="62"/>
      <c r="C11" s="62"/>
      <c r="D11" s="62" t="s">
        <v>11</v>
      </c>
      <c r="E11" s="62"/>
      <c r="F11" s="62"/>
      <c r="G11" s="62" t="s">
        <v>12</v>
      </c>
      <c r="H11" s="62"/>
      <c r="I11" s="62"/>
      <c r="J11" s="62" t="s">
        <v>13</v>
      </c>
      <c r="K11" s="62"/>
      <c r="L11" s="62"/>
      <c r="M11" s="63"/>
      <c r="N11" s="63"/>
      <c r="O11" s="63"/>
    </row>
    <row r="12" spans="1:18" s="5" customFormat="1" ht="102.75" customHeight="1">
      <c r="A12" s="61"/>
      <c r="B12" s="62"/>
      <c r="C12" s="62"/>
      <c r="D12" s="12" t="s">
        <v>34</v>
      </c>
      <c r="E12" s="13" t="s">
        <v>7</v>
      </c>
      <c r="F12" s="13" t="s">
        <v>4</v>
      </c>
      <c r="G12" s="12" t="s">
        <v>34</v>
      </c>
      <c r="H12" s="13" t="s">
        <v>7</v>
      </c>
      <c r="I12" s="13" t="s">
        <v>4</v>
      </c>
      <c r="J12" s="12" t="s">
        <v>34</v>
      </c>
      <c r="K12" s="13" t="s">
        <v>7</v>
      </c>
      <c r="L12" s="13" t="s">
        <v>4</v>
      </c>
      <c r="M12" s="12" t="s">
        <v>34</v>
      </c>
      <c r="N12" s="13" t="s">
        <v>7</v>
      </c>
      <c r="O12" s="13" t="s">
        <v>4</v>
      </c>
    </row>
    <row r="13" spans="1:18" s="40" customFormat="1" ht="17.25" customHeight="1">
      <c r="A13" s="38" t="s">
        <v>50</v>
      </c>
      <c r="B13" s="38">
        <v>2</v>
      </c>
      <c r="C13" s="38"/>
      <c r="D13" s="39">
        <v>3</v>
      </c>
      <c r="E13" s="38">
        <v>5</v>
      </c>
      <c r="F13" s="38" t="s">
        <v>51</v>
      </c>
      <c r="G13" s="39" t="s">
        <v>52</v>
      </c>
      <c r="H13" s="38" t="s">
        <v>53</v>
      </c>
      <c r="I13" s="38" t="s">
        <v>54</v>
      </c>
      <c r="J13" s="39" t="s">
        <v>55</v>
      </c>
      <c r="K13" s="38" t="s">
        <v>56</v>
      </c>
      <c r="L13" s="38" t="s">
        <v>57</v>
      </c>
      <c r="M13" s="39" t="s">
        <v>58</v>
      </c>
      <c r="N13" s="38" t="s">
        <v>59</v>
      </c>
      <c r="O13" s="38" t="s">
        <v>60</v>
      </c>
    </row>
    <row r="14" spans="1:18" s="15" customFormat="1" ht="43.5" customHeight="1">
      <c r="A14" s="14" t="s">
        <v>9</v>
      </c>
      <c r="B14" s="1" t="s">
        <v>25</v>
      </c>
      <c r="C14" s="1"/>
      <c r="D14" s="29">
        <f>D15+D19++D17</f>
        <v>382237.31</v>
      </c>
      <c r="E14" s="29">
        <f t="shared" ref="E14" si="0">E15+E19++E17</f>
        <v>380420.38</v>
      </c>
      <c r="F14" s="30">
        <f>ROUND(E14/D14*100,1)</f>
        <v>99.5</v>
      </c>
      <c r="G14" s="29">
        <f>G15+G19+G17</f>
        <v>132828.32</v>
      </c>
      <c r="H14" s="29">
        <f t="shared" ref="H14" si="1">H15+H19+H17</f>
        <v>132828.32</v>
      </c>
      <c r="I14" s="30">
        <f>ROUND(H14/G14*100,1)</f>
        <v>100</v>
      </c>
      <c r="J14" s="29">
        <f>J15+J19+J17</f>
        <v>17049.71</v>
      </c>
      <c r="K14" s="29">
        <f t="shared" ref="K14" si="2">K15+K19+K17</f>
        <v>17047.89</v>
      </c>
      <c r="L14" s="30">
        <f>ROUND(K14/J14*100,1)</f>
        <v>100</v>
      </c>
      <c r="M14" s="29">
        <f t="shared" ref="M14:N16" si="3">D14+G14+J14</f>
        <v>532115.34</v>
      </c>
      <c r="N14" s="29">
        <f t="shared" si="3"/>
        <v>530296.59</v>
      </c>
      <c r="O14" s="30">
        <f>ROUND(N14/M14*100,1)</f>
        <v>99.7</v>
      </c>
      <c r="P14" s="34">
        <f>M15+M19+M17</f>
        <v>532115.34000000008</v>
      </c>
      <c r="R14" s="34"/>
    </row>
    <row r="15" spans="1:18" s="41" customFormat="1" ht="21.75" customHeight="1">
      <c r="A15" s="16" t="s">
        <v>10</v>
      </c>
      <c r="B15" s="2" t="s">
        <v>14</v>
      </c>
      <c r="C15" s="2"/>
      <c r="D15" s="31">
        <f>D16</f>
        <v>362257.31</v>
      </c>
      <c r="E15" s="31">
        <f t="shared" ref="E15:H15" si="4">E16</f>
        <v>360440.38</v>
      </c>
      <c r="F15" s="32">
        <f t="shared" ref="F15:F16" si="5">ROUND(E15/D15*100,1)</f>
        <v>99.5</v>
      </c>
      <c r="G15" s="31">
        <f>G16</f>
        <v>132828.32</v>
      </c>
      <c r="H15" s="31">
        <f t="shared" si="4"/>
        <v>132828.32</v>
      </c>
      <c r="I15" s="32">
        <f>ROUND(H15/G15*100,1)</f>
        <v>100</v>
      </c>
      <c r="J15" s="31">
        <f>J16</f>
        <v>15829.71</v>
      </c>
      <c r="K15" s="31">
        <f t="shared" ref="K15" si="6">K16</f>
        <v>15827.89</v>
      </c>
      <c r="L15" s="32">
        <f>ROUND(K15/J15*100,1)</f>
        <v>100</v>
      </c>
      <c r="M15" s="31">
        <f t="shared" si="3"/>
        <v>510915.34</v>
      </c>
      <c r="N15" s="31">
        <f t="shared" si="3"/>
        <v>509096.59</v>
      </c>
      <c r="O15" s="32">
        <f>ROUND(N15/M15*100,1)</f>
        <v>99.6</v>
      </c>
    </row>
    <row r="16" spans="1:18" s="41" customFormat="1" ht="63" customHeight="1">
      <c r="A16" s="45"/>
      <c r="B16" s="2" t="s">
        <v>15</v>
      </c>
      <c r="C16" s="2"/>
      <c r="D16" s="31">
        <v>362257.31</v>
      </c>
      <c r="E16" s="31">
        <v>360440.38</v>
      </c>
      <c r="F16" s="32">
        <f t="shared" si="5"/>
        <v>99.5</v>
      </c>
      <c r="G16" s="31">
        <v>132828.32</v>
      </c>
      <c r="H16" s="31">
        <v>132828.32</v>
      </c>
      <c r="I16" s="32">
        <f>ROUND(H16/G16*100,1)</f>
        <v>100</v>
      </c>
      <c r="J16" s="31">
        <v>15829.71</v>
      </c>
      <c r="K16" s="31">
        <v>15827.89</v>
      </c>
      <c r="L16" s="32">
        <f>ROUND(K16/J16*100,1)</f>
        <v>100</v>
      </c>
      <c r="M16" s="31">
        <f t="shared" si="3"/>
        <v>510915.34</v>
      </c>
      <c r="N16" s="31">
        <f t="shared" si="3"/>
        <v>509096.59</v>
      </c>
      <c r="O16" s="32">
        <f t="shared" ref="O16:O18" si="7">ROUND(N16/M16*100,1)</f>
        <v>99.6</v>
      </c>
      <c r="P16" s="42"/>
      <c r="R16" s="42"/>
    </row>
    <row r="17" spans="1:18" s="41" customFormat="1" ht="42.75" customHeight="1">
      <c r="A17" s="45" t="s">
        <v>46</v>
      </c>
      <c r="B17" s="44" t="s">
        <v>71</v>
      </c>
      <c r="C17" s="2"/>
      <c r="D17" s="31">
        <f>D18</f>
        <v>19980</v>
      </c>
      <c r="E17" s="31">
        <f t="shared" ref="E17:N17" si="8">E18</f>
        <v>19980</v>
      </c>
      <c r="F17" s="31">
        <f t="shared" si="8"/>
        <v>100</v>
      </c>
      <c r="G17" s="31">
        <f t="shared" si="8"/>
        <v>0</v>
      </c>
      <c r="H17" s="31">
        <f t="shared" si="8"/>
        <v>0</v>
      </c>
      <c r="I17" s="31" t="str">
        <f t="shared" si="8"/>
        <v>-</v>
      </c>
      <c r="J17" s="31">
        <f t="shared" si="8"/>
        <v>20</v>
      </c>
      <c r="K17" s="31">
        <f t="shared" si="8"/>
        <v>20</v>
      </c>
      <c r="L17" s="31">
        <f t="shared" si="8"/>
        <v>100</v>
      </c>
      <c r="M17" s="31">
        <f t="shared" si="8"/>
        <v>20000</v>
      </c>
      <c r="N17" s="31">
        <f t="shared" si="8"/>
        <v>20000</v>
      </c>
      <c r="O17" s="32">
        <f t="shared" si="7"/>
        <v>100</v>
      </c>
      <c r="P17" s="42"/>
      <c r="R17" s="42"/>
    </row>
    <row r="18" spans="1:18" s="41" customFormat="1" ht="102" customHeight="1">
      <c r="A18" s="45"/>
      <c r="B18" s="57" t="s">
        <v>72</v>
      </c>
      <c r="C18" s="2"/>
      <c r="D18" s="31">
        <v>19980</v>
      </c>
      <c r="E18" s="31">
        <v>19980</v>
      </c>
      <c r="F18" s="32">
        <v>100</v>
      </c>
      <c r="G18" s="31">
        <v>0</v>
      </c>
      <c r="H18" s="31">
        <v>0</v>
      </c>
      <c r="I18" s="32" t="s">
        <v>33</v>
      </c>
      <c r="J18" s="31">
        <v>20</v>
      </c>
      <c r="K18" s="31">
        <v>20</v>
      </c>
      <c r="L18" s="32">
        <v>100</v>
      </c>
      <c r="M18" s="31">
        <f>D18+G18+J18</f>
        <v>20000</v>
      </c>
      <c r="N18" s="31">
        <f>E18+H18+K18</f>
        <v>20000</v>
      </c>
      <c r="O18" s="32">
        <f t="shared" si="7"/>
        <v>100</v>
      </c>
      <c r="P18" s="42"/>
      <c r="R18" s="42"/>
    </row>
    <row r="19" spans="1:18" s="17" customFormat="1" ht="42" customHeight="1">
      <c r="A19" s="16" t="s">
        <v>70</v>
      </c>
      <c r="B19" s="2" t="s">
        <v>45</v>
      </c>
      <c r="C19" s="2"/>
      <c r="D19" s="31">
        <f>D20</f>
        <v>0</v>
      </c>
      <c r="E19" s="31">
        <v>0</v>
      </c>
      <c r="F19" s="32" t="s">
        <v>33</v>
      </c>
      <c r="G19" s="31">
        <v>0</v>
      </c>
      <c r="H19" s="31">
        <v>0</v>
      </c>
      <c r="I19" s="32" t="s">
        <v>33</v>
      </c>
      <c r="J19" s="31">
        <f t="shared" ref="J19:M19" si="9">J20</f>
        <v>1200</v>
      </c>
      <c r="K19" s="31">
        <v>1200</v>
      </c>
      <c r="L19" s="32">
        <f>ROUND(K19/J19*100,1)</f>
        <v>100</v>
      </c>
      <c r="M19" s="31">
        <f t="shared" si="9"/>
        <v>1200</v>
      </c>
      <c r="N19" s="31">
        <v>1200</v>
      </c>
      <c r="O19" s="32">
        <f t="shared" ref="O19:O42" si="10">ROUND(N19/M19*100,1)</f>
        <v>100</v>
      </c>
    </row>
    <row r="20" spans="1:18" s="17" customFormat="1" ht="75" customHeight="1">
      <c r="A20" s="36" t="s">
        <v>44</v>
      </c>
      <c r="B20" s="43" t="s">
        <v>43</v>
      </c>
      <c r="C20" s="2"/>
      <c r="D20" s="31">
        <v>0</v>
      </c>
      <c r="E20" s="31">
        <v>0</v>
      </c>
      <c r="F20" s="32" t="s">
        <v>33</v>
      </c>
      <c r="G20" s="31">
        <v>0</v>
      </c>
      <c r="H20" s="31">
        <v>0</v>
      </c>
      <c r="I20" s="32" t="s">
        <v>33</v>
      </c>
      <c r="J20" s="31">
        <v>1200</v>
      </c>
      <c r="K20" s="31">
        <v>1200</v>
      </c>
      <c r="L20" s="32">
        <f>ROUND(K20/J20*100,1)</f>
        <v>100</v>
      </c>
      <c r="M20" s="31">
        <f>D20+G20+J20</f>
        <v>1200</v>
      </c>
      <c r="N20" s="31">
        <v>1200</v>
      </c>
      <c r="O20" s="32">
        <f t="shared" si="10"/>
        <v>100</v>
      </c>
      <c r="P20" s="18">
        <f>D20+G20+J20</f>
        <v>1200</v>
      </c>
    </row>
    <row r="21" spans="1:18" s="17" customFormat="1" ht="37.5">
      <c r="A21" s="14" t="s">
        <v>16</v>
      </c>
      <c r="B21" s="1" t="s">
        <v>18</v>
      </c>
      <c r="C21" s="1"/>
      <c r="D21" s="29">
        <f>D22+D24+D26</f>
        <v>744824.08000000007</v>
      </c>
      <c r="E21" s="29">
        <f>E22+E24+E26</f>
        <v>733188.82000000007</v>
      </c>
      <c r="F21" s="30">
        <f t="shared" ref="F21:F22" si="11">ROUND(E21/D21*100,1)</f>
        <v>98.4</v>
      </c>
      <c r="G21" s="29">
        <f>G22+G24+G26</f>
        <v>66644.429999999993</v>
      </c>
      <c r="H21" s="29">
        <f t="shared" ref="H21" si="12">H22+H24+H26</f>
        <v>66538.649999999994</v>
      </c>
      <c r="I21" s="30">
        <f>ROUND(H21/G21*100,1)</f>
        <v>99.8</v>
      </c>
      <c r="J21" s="29">
        <f>J22+J24+J26</f>
        <v>4312.7</v>
      </c>
      <c r="K21" s="29">
        <f t="shared" ref="K21" si="13">K22+K24+K26</f>
        <v>4300.95</v>
      </c>
      <c r="L21" s="30">
        <f>ROUND(K21/J21*100,1)</f>
        <v>99.7</v>
      </c>
      <c r="M21" s="29">
        <f>D21+G21+J21</f>
        <v>815781.21</v>
      </c>
      <c r="N21" s="29">
        <f>E21+H21+K21</f>
        <v>804028.42</v>
      </c>
      <c r="O21" s="30">
        <f>ROUND(N21/M21*100,1)</f>
        <v>98.6</v>
      </c>
      <c r="P21" s="18"/>
      <c r="Q21" s="18">
        <f>M22+M24+M26</f>
        <v>815781.21</v>
      </c>
    </row>
    <row r="22" spans="1:18" s="17" customFormat="1" ht="22.5" customHeight="1">
      <c r="A22" s="50" t="s">
        <v>17</v>
      </c>
      <c r="B22" s="51" t="s">
        <v>63</v>
      </c>
      <c r="C22" s="52"/>
      <c r="D22" s="53">
        <f>D23</f>
        <v>316837.02</v>
      </c>
      <c r="E22" s="53">
        <f t="shared" ref="E22" si="14">E23</f>
        <v>305201.76</v>
      </c>
      <c r="F22" s="54">
        <f t="shared" si="11"/>
        <v>96.3</v>
      </c>
      <c r="G22" s="53">
        <f>G23</f>
        <v>2880.32</v>
      </c>
      <c r="H22" s="53">
        <f t="shared" ref="H22" si="15">H23</f>
        <v>2774.54</v>
      </c>
      <c r="I22" s="54">
        <f>ROUND(H22/G22*100,1)</f>
        <v>96.3</v>
      </c>
      <c r="J22" s="53">
        <f>J23</f>
        <v>320.04000000000002</v>
      </c>
      <c r="K22" s="53">
        <f t="shared" ref="K22" si="16">K23</f>
        <v>308.29000000000002</v>
      </c>
      <c r="L22" s="54">
        <f>ROUND(K22/J22*100,1)</f>
        <v>96.3</v>
      </c>
      <c r="M22" s="53">
        <f>SUM(D22+G22+J22)</f>
        <v>320037.38</v>
      </c>
      <c r="N22" s="53">
        <f>SUM(E22+H22+K22)</f>
        <v>308284.58999999997</v>
      </c>
      <c r="O22" s="54">
        <f t="shared" ref="O22:O23" si="17">ROUND(N22/M22*100,1)</f>
        <v>96.3</v>
      </c>
      <c r="P22" s="18"/>
      <c r="Q22" s="18"/>
    </row>
    <row r="23" spans="1:18" s="17" customFormat="1" ht="81" customHeight="1">
      <c r="A23" s="55"/>
      <c r="B23" s="51" t="s">
        <v>64</v>
      </c>
      <c r="C23" s="52"/>
      <c r="D23" s="53">
        <v>316837.02</v>
      </c>
      <c r="E23" s="53">
        <v>305201.76</v>
      </c>
      <c r="F23" s="54">
        <f>ROUND(E23/D23*100,1)</f>
        <v>96.3</v>
      </c>
      <c r="G23" s="53">
        <v>2880.32</v>
      </c>
      <c r="H23" s="53">
        <v>2774.54</v>
      </c>
      <c r="I23" s="54">
        <f>ROUND(H23/G23*100,1)</f>
        <v>96.3</v>
      </c>
      <c r="J23" s="53">
        <v>320.04000000000002</v>
      </c>
      <c r="K23" s="53">
        <v>308.29000000000002</v>
      </c>
      <c r="L23" s="54">
        <f t="shared" ref="L23" si="18">ROUND(K23/J23*100,1)</f>
        <v>96.3</v>
      </c>
      <c r="M23" s="53">
        <f>SUM(D23+G23+J23)</f>
        <v>320037.38</v>
      </c>
      <c r="N23" s="53">
        <f>SUM(E23+H23+K23)</f>
        <v>308284.58999999997</v>
      </c>
      <c r="O23" s="54">
        <f t="shared" si="17"/>
        <v>96.3</v>
      </c>
      <c r="P23" s="18"/>
      <c r="Q23" s="18"/>
    </row>
    <row r="24" spans="1:18" s="17" customFormat="1" ht="36.75" customHeight="1">
      <c r="A24" s="16" t="s">
        <v>30</v>
      </c>
      <c r="B24" s="2" t="s">
        <v>19</v>
      </c>
      <c r="C24" s="2"/>
      <c r="D24" s="31">
        <f>SUM(D25:D25)</f>
        <v>427987.06</v>
      </c>
      <c r="E24" s="31">
        <f>SUM(E25:E25)</f>
        <v>427987.06</v>
      </c>
      <c r="F24" s="32">
        <f t="shared" ref="F24:F25" si="19">ROUND(E24/D24*100,1)</f>
        <v>100</v>
      </c>
      <c r="G24" s="31">
        <f>SUM(G25:G25)</f>
        <v>62183.7</v>
      </c>
      <c r="H24" s="31">
        <f>SUM(H25:H25)</f>
        <v>62183.7</v>
      </c>
      <c r="I24" s="32">
        <f t="shared" ref="I24:I27" si="20">ROUND(H24/G24*100,1)</f>
        <v>100</v>
      </c>
      <c r="J24" s="31">
        <f>SUM(J25:J25)</f>
        <v>3985.72</v>
      </c>
      <c r="K24" s="31">
        <f>SUM(K25:K25)</f>
        <v>3985.72</v>
      </c>
      <c r="L24" s="32">
        <f t="shared" ref="L24:L27" si="21">ROUND(K24/J24*100,1)</f>
        <v>100</v>
      </c>
      <c r="M24" s="31">
        <f>SUM(M25:M25)</f>
        <v>494156.48</v>
      </c>
      <c r="N24" s="31">
        <f>SUM(N25:N25)</f>
        <v>494156.48</v>
      </c>
      <c r="O24" s="32">
        <f t="shared" si="10"/>
        <v>100</v>
      </c>
      <c r="P24" s="18">
        <f>D24+G24+J24</f>
        <v>494156.48</v>
      </c>
      <c r="R24" s="18" t="e">
        <f>#REF!+#REF!</f>
        <v>#REF!</v>
      </c>
    </row>
    <row r="25" spans="1:18" s="17" customFormat="1" ht="37.5">
      <c r="A25" s="16"/>
      <c r="B25" s="2" t="s">
        <v>29</v>
      </c>
      <c r="C25" s="2"/>
      <c r="D25" s="31">
        <v>427987.06</v>
      </c>
      <c r="E25" s="31">
        <v>427987.06</v>
      </c>
      <c r="F25" s="32">
        <f t="shared" si="19"/>
        <v>100</v>
      </c>
      <c r="G25" s="31">
        <v>62183.7</v>
      </c>
      <c r="H25" s="31">
        <v>62183.7</v>
      </c>
      <c r="I25" s="32">
        <f t="shared" si="20"/>
        <v>100</v>
      </c>
      <c r="J25" s="31">
        <v>3985.72</v>
      </c>
      <c r="K25" s="31">
        <v>3985.72</v>
      </c>
      <c r="L25" s="32">
        <f t="shared" si="21"/>
        <v>100</v>
      </c>
      <c r="M25" s="31">
        <f>SUM(D25+G25+J25)</f>
        <v>494156.48</v>
      </c>
      <c r="N25" s="31">
        <f>SUM(E25+H25+K25)</f>
        <v>494156.48</v>
      </c>
      <c r="O25" s="32">
        <f t="shared" si="10"/>
        <v>100</v>
      </c>
      <c r="P25" s="18">
        <f>D25+G25+J25</f>
        <v>494156.48</v>
      </c>
      <c r="R25" s="18">
        <f>E25+H25+K25</f>
        <v>494156.48</v>
      </c>
    </row>
    <row r="26" spans="1:18" s="17" customFormat="1" ht="67.5" customHeight="1">
      <c r="A26" s="16" t="s">
        <v>62</v>
      </c>
      <c r="B26" s="2" t="s">
        <v>31</v>
      </c>
      <c r="C26" s="2"/>
      <c r="D26" s="31">
        <v>0</v>
      </c>
      <c r="E26" s="31">
        <v>0</v>
      </c>
      <c r="F26" s="32" t="s">
        <v>33</v>
      </c>
      <c r="G26" s="31">
        <f>SUM(G27)</f>
        <v>1580.41</v>
      </c>
      <c r="H26" s="31">
        <f t="shared" ref="H26" si="22">SUM(H27)</f>
        <v>1580.41</v>
      </c>
      <c r="I26" s="32">
        <f t="shared" si="20"/>
        <v>100</v>
      </c>
      <c r="J26" s="31">
        <f>SUM(J27)</f>
        <v>6.94</v>
      </c>
      <c r="K26" s="31">
        <f t="shared" ref="K26" si="23">SUM(K27)</f>
        <v>6.94</v>
      </c>
      <c r="L26" s="32">
        <f t="shared" si="21"/>
        <v>100</v>
      </c>
      <c r="M26" s="31">
        <f>G26+J26</f>
        <v>1587.3500000000001</v>
      </c>
      <c r="N26" s="31">
        <f>H26+K26</f>
        <v>1587.3500000000001</v>
      </c>
      <c r="O26" s="32">
        <f t="shared" si="10"/>
        <v>100</v>
      </c>
      <c r="P26" s="18"/>
    </row>
    <row r="27" spans="1:18" s="17" customFormat="1" ht="66" customHeight="1">
      <c r="A27" s="16"/>
      <c r="B27" s="2" t="s">
        <v>32</v>
      </c>
      <c r="C27" s="2"/>
      <c r="D27" s="31">
        <v>0</v>
      </c>
      <c r="E27" s="31">
        <v>0</v>
      </c>
      <c r="F27" s="32" t="s">
        <v>33</v>
      </c>
      <c r="G27" s="31">
        <v>1580.41</v>
      </c>
      <c r="H27" s="31">
        <v>1580.41</v>
      </c>
      <c r="I27" s="32">
        <f t="shared" si="20"/>
        <v>100</v>
      </c>
      <c r="J27" s="31">
        <v>6.94</v>
      </c>
      <c r="K27" s="31">
        <v>6.94</v>
      </c>
      <c r="L27" s="32">
        <f t="shared" si="21"/>
        <v>100</v>
      </c>
      <c r="M27" s="31">
        <f>G27+J27</f>
        <v>1587.3500000000001</v>
      </c>
      <c r="N27" s="31">
        <v>1587.35</v>
      </c>
      <c r="O27" s="32">
        <f t="shared" si="10"/>
        <v>100</v>
      </c>
      <c r="P27" s="18">
        <f>G27+J27</f>
        <v>1587.3500000000001</v>
      </c>
    </row>
    <row r="28" spans="1:18" s="17" customFormat="1" ht="27" customHeight="1">
      <c r="A28" s="14" t="s">
        <v>21</v>
      </c>
      <c r="B28" s="1" t="s">
        <v>26</v>
      </c>
      <c r="C28" s="1"/>
      <c r="D28" s="29">
        <f>SUM(D29+D33)</f>
        <v>1074052.1299999999</v>
      </c>
      <c r="E28" s="29">
        <f>SUM(E29+E33)</f>
        <v>1074039.6599999999</v>
      </c>
      <c r="F28" s="30">
        <f t="shared" ref="F28:F42" si="24">ROUND(E28/D28*100,1)</f>
        <v>100</v>
      </c>
      <c r="G28" s="29">
        <f>SUM(G29+G33)</f>
        <v>339834.10000000003</v>
      </c>
      <c r="H28" s="29">
        <f>SUM(H29+H33)</f>
        <v>258443.13999999998</v>
      </c>
      <c r="I28" s="30">
        <f>ROUND(H28/G28*100,1)</f>
        <v>76</v>
      </c>
      <c r="J28" s="29">
        <f>SUM(J29+J33)</f>
        <v>7923.48</v>
      </c>
      <c r="K28" s="29">
        <f>SUM(K29+K33)</f>
        <v>7101.3499999999995</v>
      </c>
      <c r="L28" s="30">
        <f>ROUND(K28/J28*100,1)</f>
        <v>89.6</v>
      </c>
      <c r="M28" s="29">
        <f>SUM(M29+M33)</f>
        <v>1421809.71</v>
      </c>
      <c r="N28" s="29">
        <f>SUM(N29+N33)</f>
        <v>1339584.1499999999</v>
      </c>
      <c r="O28" s="30">
        <f>ROUND(N28/M28*100,1)</f>
        <v>94.2</v>
      </c>
    </row>
    <row r="29" spans="1:18" s="17" customFormat="1" ht="42.75" customHeight="1">
      <c r="A29" s="16" t="s">
        <v>22</v>
      </c>
      <c r="B29" s="2" t="s">
        <v>27</v>
      </c>
      <c r="C29" s="2"/>
      <c r="D29" s="31">
        <f>SUM(D30:D32)</f>
        <v>617544.16999999993</v>
      </c>
      <c r="E29" s="31">
        <f>SUM(E30:E32)</f>
        <v>617531.69999999995</v>
      </c>
      <c r="F29" s="32">
        <f t="shared" si="24"/>
        <v>100</v>
      </c>
      <c r="G29" s="31">
        <f>SUM(G30:G32)</f>
        <v>11917</v>
      </c>
      <c r="H29" s="31">
        <f>SUM(H30:H32)</f>
        <v>11917</v>
      </c>
      <c r="I29" s="32">
        <f t="shared" ref="I29:I41" si="25">ROUND(H29/G29*100,1)</f>
        <v>100</v>
      </c>
      <c r="J29" s="31">
        <f>SUM(J30:J32)</f>
        <v>0</v>
      </c>
      <c r="K29" s="31">
        <f>SUM(K30:K32)</f>
        <v>0</v>
      </c>
      <c r="L29" s="32" t="s">
        <v>33</v>
      </c>
      <c r="M29" s="31">
        <f>SUM(M30:M32)</f>
        <v>629461.16999999993</v>
      </c>
      <c r="N29" s="31">
        <f>SUM(N30:N32)</f>
        <v>629448.69999999995</v>
      </c>
      <c r="O29" s="32">
        <f t="shared" si="10"/>
        <v>100</v>
      </c>
      <c r="P29" s="18">
        <f>D29+G29</f>
        <v>629461.16999999993</v>
      </c>
      <c r="R29" s="18">
        <f>E29+H29</f>
        <v>629448.69999999995</v>
      </c>
    </row>
    <row r="30" spans="1:18" s="17" customFormat="1" ht="58.5" customHeight="1">
      <c r="A30" s="16"/>
      <c r="B30" s="2" t="s">
        <v>35</v>
      </c>
      <c r="C30" s="2"/>
      <c r="D30" s="31">
        <v>171033</v>
      </c>
      <c r="E30" s="31">
        <v>171033</v>
      </c>
      <c r="F30" s="32">
        <f t="shared" si="24"/>
        <v>100</v>
      </c>
      <c r="G30" s="31">
        <v>10917</v>
      </c>
      <c r="H30" s="31">
        <v>10917</v>
      </c>
      <c r="I30" s="32">
        <f t="shared" si="25"/>
        <v>100</v>
      </c>
      <c r="J30" s="31">
        <v>0</v>
      </c>
      <c r="K30" s="31">
        <v>0</v>
      </c>
      <c r="L30" s="32" t="s">
        <v>33</v>
      </c>
      <c r="M30" s="31">
        <f>D30+G30</f>
        <v>181950</v>
      </c>
      <c r="N30" s="31">
        <f>E30+H30</f>
        <v>181950</v>
      </c>
      <c r="O30" s="32">
        <f t="shared" si="10"/>
        <v>100</v>
      </c>
      <c r="P30" s="18">
        <f>D30+G30+J30</f>
        <v>181950</v>
      </c>
      <c r="R30" s="18">
        <f>E30+H30</f>
        <v>181950</v>
      </c>
    </row>
    <row r="31" spans="1:18" s="17" customFormat="1" ht="42" customHeight="1">
      <c r="A31" s="48"/>
      <c r="B31" s="2" t="s">
        <v>39</v>
      </c>
      <c r="C31" s="2"/>
      <c r="D31" s="31">
        <v>446511.17</v>
      </c>
      <c r="E31" s="31">
        <v>446498.7</v>
      </c>
      <c r="F31" s="32">
        <f t="shared" si="24"/>
        <v>100</v>
      </c>
      <c r="G31" s="31">
        <v>0</v>
      </c>
      <c r="H31" s="31">
        <v>0</v>
      </c>
      <c r="I31" s="32" t="s">
        <v>33</v>
      </c>
      <c r="J31" s="31">
        <v>0</v>
      </c>
      <c r="K31" s="31">
        <v>0</v>
      </c>
      <c r="L31" s="32" t="s">
        <v>33</v>
      </c>
      <c r="M31" s="31">
        <f>D31+G31+J31</f>
        <v>446511.17</v>
      </c>
      <c r="N31" s="31">
        <f>E31+H31+K31</f>
        <v>446498.7</v>
      </c>
      <c r="O31" s="32">
        <f t="shared" si="10"/>
        <v>100</v>
      </c>
      <c r="P31" s="18">
        <f>D31</f>
        <v>446511.17</v>
      </c>
      <c r="R31" s="18">
        <f>E31</f>
        <v>446498.7</v>
      </c>
    </row>
    <row r="32" spans="1:18" s="17" customFormat="1" ht="87" customHeight="1">
      <c r="A32" s="48"/>
      <c r="B32" s="2" t="s">
        <v>20</v>
      </c>
      <c r="C32" s="2"/>
      <c r="D32" s="31">
        <v>0</v>
      </c>
      <c r="E32" s="31">
        <v>0</v>
      </c>
      <c r="F32" s="32" t="s">
        <v>33</v>
      </c>
      <c r="G32" s="31">
        <v>1000</v>
      </c>
      <c r="H32" s="31">
        <v>1000</v>
      </c>
      <c r="I32" s="32">
        <f t="shared" si="25"/>
        <v>100</v>
      </c>
      <c r="J32" s="31">
        <v>0</v>
      </c>
      <c r="K32" s="31">
        <v>0</v>
      </c>
      <c r="L32" s="32" t="s">
        <v>33</v>
      </c>
      <c r="M32" s="31">
        <f>SUM(D32+G32+J32)</f>
        <v>1000</v>
      </c>
      <c r="N32" s="31">
        <f>H32</f>
        <v>1000</v>
      </c>
      <c r="O32" s="32">
        <f t="shared" si="10"/>
        <v>100</v>
      </c>
    </row>
    <row r="33" spans="1:20" s="17" customFormat="1" ht="66.75" customHeight="1">
      <c r="A33" s="50" t="s">
        <v>23</v>
      </c>
      <c r="B33" s="51" t="s">
        <v>28</v>
      </c>
      <c r="C33" s="51"/>
      <c r="D33" s="53">
        <f>SUM(D34:D38)</f>
        <v>456507.96</v>
      </c>
      <c r="E33" s="53">
        <f>SUM(E34:E38)</f>
        <v>456507.96</v>
      </c>
      <c r="F33" s="54">
        <f t="shared" ref="F33:F38" si="26">ROUND(E33/D33*100,1)</f>
        <v>100</v>
      </c>
      <c r="G33" s="53">
        <f>SUM(G34:G38)</f>
        <v>327917.10000000003</v>
      </c>
      <c r="H33" s="53">
        <f>SUM(H34:H38)</f>
        <v>246526.13999999998</v>
      </c>
      <c r="I33" s="54">
        <f t="shared" si="25"/>
        <v>75.2</v>
      </c>
      <c r="J33" s="53">
        <f>SUM(J34:J38)</f>
        <v>7923.48</v>
      </c>
      <c r="K33" s="53">
        <f>SUM(K34:K38)</f>
        <v>7101.3499999999995</v>
      </c>
      <c r="L33" s="54">
        <f>ROUND(K33/J33*100,1)</f>
        <v>89.6</v>
      </c>
      <c r="M33" s="53">
        <f>SUM(M34:M38)</f>
        <v>792348.54</v>
      </c>
      <c r="N33" s="53">
        <f>SUM(N34:N38)</f>
        <v>710135.45</v>
      </c>
      <c r="O33" s="54">
        <f t="shared" si="10"/>
        <v>89.6</v>
      </c>
      <c r="P33" s="18">
        <f>D33+G33+J33</f>
        <v>792348.54</v>
      </c>
      <c r="R33" s="18">
        <f>E33+H33+K33</f>
        <v>710135.45</v>
      </c>
    </row>
    <row r="34" spans="1:20" s="15" customFormat="1" ht="62.25" customHeight="1">
      <c r="A34" s="50"/>
      <c r="B34" s="51" t="s">
        <v>36</v>
      </c>
      <c r="C34" s="52"/>
      <c r="D34" s="53">
        <v>20000</v>
      </c>
      <c r="E34" s="53">
        <v>20000</v>
      </c>
      <c r="F34" s="54">
        <f t="shared" si="26"/>
        <v>100</v>
      </c>
      <c r="G34" s="53">
        <v>73456.639999999999</v>
      </c>
      <c r="H34" s="53">
        <v>73456.639999999999</v>
      </c>
      <c r="I34" s="54">
        <f t="shared" si="25"/>
        <v>100</v>
      </c>
      <c r="J34" s="53">
        <v>944.01</v>
      </c>
      <c r="K34" s="53">
        <v>944.01</v>
      </c>
      <c r="L34" s="54">
        <f t="shared" ref="L34:L38" si="27">ROUND(K34/J34*100,1)</f>
        <v>100</v>
      </c>
      <c r="M34" s="53">
        <f t="shared" ref="M34:N38" si="28">SUM(D34+G34+J34)</f>
        <v>94400.65</v>
      </c>
      <c r="N34" s="53">
        <f t="shared" si="28"/>
        <v>94400.65</v>
      </c>
      <c r="O34" s="54">
        <f t="shared" si="10"/>
        <v>100</v>
      </c>
      <c r="P34" s="34">
        <f>D34+G34+J34</f>
        <v>94400.65</v>
      </c>
      <c r="R34" s="34">
        <f>E34+H34+K34</f>
        <v>94400.65</v>
      </c>
    </row>
    <row r="35" spans="1:20" s="17" customFormat="1" ht="64.5" customHeight="1">
      <c r="A35" s="50"/>
      <c r="B35" s="51" t="s">
        <v>37</v>
      </c>
      <c r="C35" s="51"/>
      <c r="D35" s="53">
        <v>40434.39</v>
      </c>
      <c r="E35" s="53">
        <v>40434.39</v>
      </c>
      <c r="F35" s="54">
        <f t="shared" si="26"/>
        <v>100</v>
      </c>
      <c r="G35" s="53">
        <v>190750.8</v>
      </c>
      <c r="H35" s="53">
        <v>109359.84</v>
      </c>
      <c r="I35" s="54">
        <f t="shared" si="25"/>
        <v>57.3</v>
      </c>
      <c r="J35" s="53">
        <v>2335.1999999999998</v>
      </c>
      <c r="K35" s="53">
        <v>1513.07</v>
      </c>
      <c r="L35" s="54">
        <f t="shared" si="27"/>
        <v>64.8</v>
      </c>
      <c r="M35" s="53">
        <f t="shared" si="28"/>
        <v>233520.39</v>
      </c>
      <c r="N35" s="53">
        <f t="shared" si="28"/>
        <v>151307.29999999999</v>
      </c>
      <c r="O35" s="54">
        <f t="shared" si="10"/>
        <v>64.8</v>
      </c>
      <c r="P35" s="18">
        <f>D35+G35+J35</f>
        <v>233520.39</v>
      </c>
      <c r="R35" s="18">
        <f>E35+H35+K35</f>
        <v>151307.29999999999</v>
      </c>
    </row>
    <row r="36" spans="1:20" s="17" customFormat="1" ht="61.5" customHeight="1">
      <c r="A36" s="50"/>
      <c r="B36" s="51" t="s">
        <v>48</v>
      </c>
      <c r="C36" s="51"/>
      <c r="D36" s="53">
        <v>96774.62</v>
      </c>
      <c r="E36" s="53">
        <v>96774.62</v>
      </c>
      <c r="F36" s="54">
        <f t="shared" si="26"/>
        <v>100</v>
      </c>
      <c r="G36" s="53">
        <v>44605.47</v>
      </c>
      <c r="H36" s="53">
        <v>44605.47</v>
      </c>
      <c r="I36" s="54">
        <f t="shared" si="25"/>
        <v>100</v>
      </c>
      <c r="J36" s="53">
        <v>1428.08</v>
      </c>
      <c r="K36" s="53">
        <v>1428.08</v>
      </c>
      <c r="L36" s="54">
        <f t="shared" si="27"/>
        <v>100</v>
      </c>
      <c r="M36" s="53">
        <f t="shared" si="28"/>
        <v>142808.16999999998</v>
      </c>
      <c r="N36" s="53">
        <f t="shared" si="28"/>
        <v>142808.16999999998</v>
      </c>
      <c r="O36" s="54">
        <f t="shared" si="10"/>
        <v>100</v>
      </c>
      <c r="P36" s="18">
        <f>D36+G36+J36</f>
        <v>142808.16999999998</v>
      </c>
      <c r="R36" s="18">
        <f>E36+H36+K36</f>
        <v>142808.16999999998</v>
      </c>
    </row>
    <row r="37" spans="1:20" s="17" customFormat="1" ht="63" customHeight="1">
      <c r="A37" s="50"/>
      <c r="B37" s="51" t="s">
        <v>49</v>
      </c>
      <c r="C37" s="51"/>
      <c r="D37" s="53">
        <v>1880</v>
      </c>
      <c r="E37" s="53">
        <v>1880</v>
      </c>
      <c r="F37" s="54">
        <f t="shared" si="26"/>
        <v>100</v>
      </c>
      <c r="G37" s="53">
        <v>120</v>
      </c>
      <c r="H37" s="53">
        <v>120</v>
      </c>
      <c r="I37" s="54">
        <f t="shared" si="25"/>
        <v>100</v>
      </c>
      <c r="J37" s="53">
        <v>20.2</v>
      </c>
      <c r="K37" s="53">
        <v>20.2</v>
      </c>
      <c r="L37" s="54">
        <f t="shared" si="27"/>
        <v>100</v>
      </c>
      <c r="M37" s="53">
        <f t="shared" si="28"/>
        <v>2020.2</v>
      </c>
      <c r="N37" s="53">
        <f>SUM(E37+H37+K37)</f>
        <v>2020.2</v>
      </c>
      <c r="O37" s="54">
        <f t="shared" si="10"/>
        <v>100</v>
      </c>
      <c r="P37" s="18">
        <f>D37+G37+J37</f>
        <v>2020.2</v>
      </c>
    </row>
    <row r="38" spans="1:20" s="17" customFormat="1" ht="86.25" customHeight="1">
      <c r="A38" s="50"/>
      <c r="B38" s="51" t="s">
        <v>38</v>
      </c>
      <c r="C38" s="51"/>
      <c r="D38" s="53">
        <v>297418.95</v>
      </c>
      <c r="E38" s="53">
        <v>297418.95</v>
      </c>
      <c r="F38" s="54">
        <f t="shared" si="26"/>
        <v>100</v>
      </c>
      <c r="G38" s="53">
        <v>18984.189999999999</v>
      </c>
      <c r="H38" s="53">
        <v>18984.189999999999</v>
      </c>
      <c r="I38" s="54">
        <f t="shared" si="25"/>
        <v>100</v>
      </c>
      <c r="J38" s="53">
        <v>3195.99</v>
      </c>
      <c r="K38" s="53">
        <v>3195.99</v>
      </c>
      <c r="L38" s="54">
        <f t="shared" si="27"/>
        <v>100</v>
      </c>
      <c r="M38" s="53">
        <f t="shared" si="28"/>
        <v>319599.13</v>
      </c>
      <c r="N38" s="53">
        <f t="shared" si="28"/>
        <v>319599.13</v>
      </c>
      <c r="O38" s="54">
        <f t="shared" si="10"/>
        <v>100</v>
      </c>
      <c r="P38" s="18"/>
    </row>
    <row r="39" spans="1:20" s="17" customFormat="1" ht="26.25" customHeight="1">
      <c r="A39" s="14" t="s">
        <v>40</v>
      </c>
      <c r="B39" s="1" t="s">
        <v>41</v>
      </c>
      <c r="C39" s="1"/>
      <c r="D39" s="29">
        <f>D40</f>
        <v>11711.130000000001</v>
      </c>
      <c r="E39" s="29">
        <f>E40</f>
        <v>11711.130000000001</v>
      </c>
      <c r="F39" s="30">
        <f t="shared" ref="F39" si="29">ROUND(E39/D39*100,1)</f>
        <v>100</v>
      </c>
      <c r="G39" s="29">
        <f>G40</f>
        <v>428.37</v>
      </c>
      <c r="H39" s="29">
        <f>H40</f>
        <v>428.37</v>
      </c>
      <c r="I39" s="30">
        <f>ROUND(H39/G39*100,1)</f>
        <v>100</v>
      </c>
      <c r="J39" s="29">
        <f t="shared" ref="D39:K39" si="30">J41</f>
        <v>375.76</v>
      </c>
      <c r="K39" s="29">
        <f t="shared" si="30"/>
        <v>375.76</v>
      </c>
      <c r="L39" s="30">
        <f>ROUND(K39/J39*100,1)</f>
        <v>100</v>
      </c>
      <c r="M39" s="29">
        <f>M40</f>
        <v>12515.26</v>
      </c>
      <c r="N39" s="29">
        <f>N40</f>
        <v>12515.26</v>
      </c>
      <c r="O39" s="30">
        <f>ROUND(N39/M39*100,1)</f>
        <v>100</v>
      </c>
    </row>
    <row r="40" spans="1:20" s="17" customFormat="1" ht="26.25" customHeight="1">
      <c r="A40" s="14" t="s">
        <v>42</v>
      </c>
      <c r="B40" s="2" t="s">
        <v>61</v>
      </c>
      <c r="C40" s="1"/>
      <c r="D40" s="31">
        <f>SUM(D42+D41)</f>
        <v>11711.130000000001</v>
      </c>
      <c r="E40" s="31">
        <f>SUM(E42+E41)</f>
        <v>11711.130000000001</v>
      </c>
      <c r="F40" s="32">
        <f t="shared" si="24"/>
        <v>100</v>
      </c>
      <c r="G40" s="31">
        <f>G41+G42</f>
        <v>428.37</v>
      </c>
      <c r="H40" s="31">
        <f>H41+H42</f>
        <v>428.37</v>
      </c>
      <c r="I40" s="32">
        <f t="shared" si="25"/>
        <v>100</v>
      </c>
      <c r="J40" s="31">
        <f t="shared" ref="E40:K40" si="31">J41</f>
        <v>375.76</v>
      </c>
      <c r="K40" s="31">
        <f t="shared" si="31"/>
        <v>375.76</v>
      </c>
      <c r="L40" s="32">
        <f t="shared" ref="L40:L41" si="32">ROUND(K40/J40*100,1)</f>
        <v>100</v>
      </c>
      <c r="M40" s="31">
        <f>M41+M42</f>
        <v>12515.26</v>
      </c>
      <c r="N40" s="31">
        <f>N41+N42</f>
        <v>12515.26</v>
      </c>
      <c r="O40" s="32">
        <f t="shared" si="10"/>
        <v>100</v>
      </c>
    </row>
    <row r="41" spans="1:20" s="17" customFormat="1" ht="103.5" customHeight="1">
      <c r="A41" s="49"/>
      <c r="B41" s="37" t="s">
        <v>47</v>
      </c>
      <c r="C41" s="2"/>
      <c r="D41" s="31">
        <v>6711.13</v>
      </c>
      <c r="E41" s="31">
        <v>6711.13</v>
      </c>
      <c r="F41" s="32">
        <f t="shared" si="24"/>
        <v>100</v>
      </c>
      <c r="G41" s="31">
        <v>428.37</v>
      </c>
      <c r="H41" s="31">
        <v>428.37</v>
      </c>
      <c r="I41" s="32">
        <f t="shared" si="25"/>
        <v>100</v>
      </c>
      <c r="J41" s="31">
        <v>375.76</v>
      </c>
      <c r="K41" s="31">
        <v>375.76</v>
      </c>
      <c r="L41" s="32">
        <f t="shared" si="32"/>
        <v>100</v>
      </c>
      <c r="M41" s="31">
        <f>D41+G41+J41</f>
        <v>7515.26</v>
      </c>
      <c r="N41" s="31">
        <f>E41+H41+K41</f>
        <v>7515.26</v>
      </c>
      <c r="O41" s="32">
        <f t="shared" si="10"/>
        <v>100</v>
      </c>
      <c r="P41" s="18">
        <f>D41+G41+J41</f>
        <v>7515.26</v>
      </c>
      <c r="R41" s="18">
        <f>E41+H41+K41</f>
        <v>7515.26</v>
      </c>
    </row>
    <row r="42" spans="1:20" s="17" customFormat="1" ht="50.25" customHeight="1">
      <c r="A42" s="16"/>
      <c r="B42" s="37" t="s">
        <v>69</v>
      </c>
      <c r="C42" s="2"/>
      <c r="D42" s="31">
        <v>5000</v>
      </c>
      <c r="E42" s="31">
        <v>5000</v>
      </c>
      <c r="F42" s="32">
        <f t="shared" si="24"/>
        <v>100</v>
      </c>
      <c r="G42" s="31">
        <v>0</v>
      </c>
      <c r="H42" s="31">
        <v>0</v>
      </c>
      <c r="I42" s="32" t="s">
        <v>33</v>
      </c>
      <c r="J42" s="31">
        <v>0</v>
      </c>
      <c r="K42" s="31">
        <v>0</v>
      </c>
      <c r="L42" s="32" t="s">
        <v>33</v>
      </c>
      <c r="M42" s="31">
        <f>D42+G42+J42</f>
        <v>5000</v>
      </c>
      <c r="N42" s="31">
        <f>E42+H42+K42</f>
        <v>5000</v>
      </c>
      <c r="O42" s="32">
        <f t="shared" si="10"/>
        <v>100</v>
      </c>
      <c r="P42" s="18"/>
      <c r="R42" s="18"/>
    </row>
    <row r="43" spans="1:20" s="20" customFormat="1" ht="18.75">
      <c r="A43" s="68" t="s">
        <v>6</v>
      </c>
      <c r="B43" s="68"/>
      <c r="C43" s="19"/>
      <c r="D43" s="33">
        <f>SUM(D14+D21+D28+D39)</f>
        <v>2212824.65</v>
      </c>
      <c r="E43" s="33">
        <f>SUM(E14+E21+E28+E39)</f>
        <v>2199359.9900000002</v>
      </c>
      <c r="F43" s="30">
        <f t="shared" ref="F43" si="33">ROUND(E43/D43*100,1)</f>
        <v>99.4</v>
      </c>
      <c r="G43" s="33">
        <f>SUM(G14+G21+G28+G39)</f>
        <v>539735.22000000009</v>
      </c>
      <c r="H43" s="33">
        <f>SUM(H14+H21+H28+H39)</f>
        <v>458238.48</v>
      </c>
      <c r="I43" s="30">
        <f>ROUND(H43/G43*100,1)</f>
        <v>84.9</v>
      </c>
      <c r="J43" s="33">
        <f>SUM(J14+J21+J28+J39)</f>
        <v>29661.649999999998</v>
      </c>
      <c r="K43" s="33">
        <f>SUM(K14+K21+K28+K39)</f>
        <v>28825.949999999997</v>
      </c>
      <c r="L43" s="30">
        <f>ROUND(K43/J43*100,1)</f>
        <v>97.2</v>
      </c>
      <c r="M43" s="33">
        <f>SUM(M14+M21+M28+M39)</f>
        <v>2782221.5199999996</v>
      </c>
      <c r="N43" s="33">
        <f>SUM(N14+N21+N28+N39)</f>
        <v>2686424.42</v>
      </c>
      <c r="O43" s="30">
        <f>ROUND(N43/M43*100,1)</f>
        <v>96.6</v>
      </c>
      <c r="P43" s="35">
        <f>D43+G43+J43</f>
        <v>2782221.52</v>
      </c>
      <c r="R43" s="35">
        <f>E43+H43+K43</f>
        <v>2686424.4200000004</v>
      </c>
      <c r="T43" s="56">
        <f>M43-N43</f>
        <v>95797.099999999627</v>
      </c>
    </row>
    <row r="44" spans="1:20" ht="16.5" customHeight="1"/>
    <row r="45" spans="1:20" ht="20.100000000000001" customHeight="1">
      <c r="A45" s="69" t="s">
        <v>65</v>
      </c>
      <c r="B45" s="69"/>
      <c r="C45" s="69"/>
      <c r="D45" s="69"/>
      <c r="E45" s="21"/>
      <c r="F45" s="21"/>
      <c r="G45" s="22"/>
      <c r="H45" s="22"/>
      <c r="I45" s="22"/>
      <c r="J45" s="22"/>
      <c r="K45" s="22"/>
      <c r="L45" s="22"/>
      <c r="M45" s="23"/>
      <c r="N45" s="23"/>
      <c r="O45" s="23"/>
    </row>
    <row r="46" spans="1:20" ht="18.75">
      <c r="A46" s="66" t="s">
        <v>66</v>
      </c>
      <c r="B46" s="66"/>
      <c r="C46" s="66"/>
      <c r="D46" s="66"/>
      <c r="E46" s="24"/>
      <c r="F46" s="11"/>
      <c r="G46" s="25"/>
      <c r="H46" s="26"/>
      <c r="I46" s="26"/>
      <c r="J46" s="26"/>
      <c r="K46" s="26"/>
      <c r="L46" s="26"/>
      <c r="M46" s="23"/>
      <c r="N46" s="67"/>
      <c r="O46" s="67"/>
    </row>
    <row r="47" spans="1:20" ht="18.75">
      <c r="A47" s="65" t="s">
        <v>67</v>
      </c>
      <c r="B47" s="65"/>
      <c r="C47" s="65"/>
      <c r="D47" s="65"/>
      <c r="E47" s="28"/>
      <c r="F47" s="28"/>
      <c r="G47" s="28"/>
      <c r="H47" s="28"/>
      <c r="I47" s="28"/>
      <c r="J47" s="28"/>
      <c r="K47" s="28"/>
      <c r="L47" s="28"/>
      <c r="M47" s="28"/>
      <c r="N47" s="70" t="s">
        <v>68</v>
      </c>
      <c r="O47" s="70"/>
    </row>
    <row r="48" spans="1:20" ht="18.75">
      <c r="A48" s="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</row>
    <row r="49" spans="1:15" ht="18.75">
      <c r="A49" s="8"/>
      <c r="B49" s="11"/>
      <c r="C49" s="11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ht="18.75">
      <c r="A50" s="8"/>
      <c r="B50" s="11"/>
      <c r="C50" s="11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 ht="18.75">
      <c r="A51" s="8"/>
      <c r="B51" s="11"/>
      <c r="C51" s="11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ht="18.75">
      <c r="A52" s="8"/>
      <c r="B52" s="11"/>
      <c r="C52" s="11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ht="18.75">
      <c r="A53" s="8"/>
      <c r="B53" s="11"/>
      <c r="C53" s="11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ht="18.75">
      <c r="A54" s="8"/>
      <c r="B54" s="11"/>
      <c r="C54" s="11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ht="18.75">
      <c r="A55" s="8"/>
      <c r="B55" s="11"/>
      <c r="C55" s="11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 ht="18.75">
      <c r="A56" s="8"/>
      <c r="B56" s="11"/>
      <c r="C56" s="11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 ht="18.75">
      <c r="A57" s="8"/>
      <c r="B57" s="11"/>
      <c r="C57" s="11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ht="18.75">
      <c r="A58" s="8"/>
      <c r="B58" s="11"/>
      <c r="C58" s="11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ht="18.75">
      <c r="A59" s="8"/>
      <c r="B59" s="11"/>
      <c r="C59" s="11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 ht="18.75">
      <c r="A60" s="8"/>
      <c r="B60" s="11"/>
      <c r="C60" s="11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 ht="18.75">
      <c r="A61" s="8"/>
      <c r="B61" s="11"/>
      <c r="C61" s="11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1:15" ht="18.75">
      <c r="A62" s="8"/>
      <c r="B62" s="11"/>
      <c r="C62" s="11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ht="18.75">
      <c r="A63" s="8"/>
      <c r="B63" s="11"/>
      <c r="C63" s="11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ht="18.75">
      <c r="C64" s="11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ht="18.75">
      <c r="A65" s="65"/>
      <c r="B65" s="65"/>
      <c r="C65" s="11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ht="18.75">
      <c r="A66" s="27"/>
      <c r="B66" s="27"/>
      <c r="C66" s="11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1:15" ht="18.75">
      <c r="A67" s="8"/>
      <c r="B67" s="11"/>
      <c r="C67" s="11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1:15" ht="18.75">
      <c r="A68" s="8"/>
      <c r="B68" s="11"/>
      <c r="C68" s="11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ht="18.75">
      <c r="A69" s="8"/>
      <c r="B69" s="11"/>
      <c r="C69" s="11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1:15" ht="18.75">
      <c r="A70" s="8"/>
      <c r="B70" s="11"/>
      <c r="C70" s="11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ht="18.75">
      <c r="A71" s="8"/>
      <c r="B71" s="11"/>
      <c r="C71" s="11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1:15" ht="18.75">
      <c r="A72" s="8"/>
      <c r="B72" s="11"/>
      <c r="C72" s="11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1:15" ht="18.75">
      <c r="A73" s="8"/>
      <c r="B73" s="11"/>
      <c r="C73" s="11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</row>
    <row r="74" spans="1:15" ht="18.75">
      <c r="A74" s="8"/>
      <c r="B74" s="11"/>
      <c r="C74" s="11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</row>
    <row r="75" spans="1:15" ht="18.75">
      <c r="A75" s="8"/>
      <c r="B75" s="11"/>
      <c r="C75" s="11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</row>
    <row r="76" spans="1:15" ht="18.75">
      <c r="A76" s="8"/>
      <c r="B76" s="11"/>
      <c r="C76" s="11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</row>
    <row r="77" spans="1:15" ht="18.75">
      <c r="A77" s="8"/>
      <c r="B77" s="11"/>
      <c r="C77" s="11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</row>
    <row r="78" spans="1:15" ht="18.75">
      <c r="A78" s="8"/>
      <c r="B78" s="11"/>
      <c r="C78" s="11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</row>
    <row r="79" spans="1:15" ht="18.75">
      <c r="A79" s="8"/>
      <c r="B79" s="11"/>
      <c r="C79" s="11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ht="18.75">
      <c r="A80" s="8"/>
      <c r="B80" s="11"/>
      <c r="C80" s="11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ht="18.75">
      <c r="A81" s="8"/>
      <c r="B81" s="11"/>
      <c r="C81" s="11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</row>
    <row r="82" spans="1:15" ht="18.75">
      <c r="A82" s="8"/>
      <c r="B82" s="11"/>
      <c r="C82" s="11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 ht="18.75">
      <c r="A83" s="8"/>
      <c r="B83" s="11"/>
      <c r="C83" s="11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</row>
    <row r="84" spans="1:15" ht="18.75">
      <c r="A84" s="8"/>
      <c r="B84" s="11"/>
      <c r="C84" s="11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 ht="18.75">
      <c r="A85" s="8"/>
      <c r="B85" s="11"/>
      <c r="C85" s="11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1:15" ht="18.75">
      <c r="A86" s="8"/>
      <c r="B86" s="11"/>
      <c r="C86" s="11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</row>
    <row r="87" spans="1:15" ht="18.75">
      <c r="A87" s="8"/>
      <c r="B87" s="11"/>
      <c r="C87" s="11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ht="18.75">
      <c r="A88" s="8"/>
      <c r="B88" s="11"/>
      <c r="C88" s="11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</row>
    <row r="89" spans="1:15" ht="18.75">
      <c r="A89" s="8"/>
      <c r="B89" s="11"/>
      <c r="C89" s="11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1:15" ht="18.75">
      <c r="A90" s="8"/>
      <c r="B90" s="11"/>
      <c r="C90" s="11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ht="18.75">
      <c r="A91" s="8"/>
      <c r="B91" s="11"/>
      <c r="C91" s="11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</row>
    <row r="92" spans="1:15" ht="18.75">
      <c r="A92" s="8"/>
      <c r="B92" s="11"/>
      <c r="C92" s="11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</row>
    <row r="93" spans="1:15" ht="18.75">
      <c r="A93" s="8"/>
      <c r="B93" s="11"/>
      <c r="C93" s="11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</row>
    <row r="94" spans="1:15" ht="18.75">
      <c r="A94" s="8"/>
      <c r="B94" s="11"/>
      <c r="C94" s="11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</row>
    <row r="95" spans="1:15" ht="18.75">
      <c r="A95" s="8"/>
      <c r="B95" s="11"/>
      <c r="C95" s="11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</row>
    <row r="96" spans="1:15" ht="18.75">
      <c r="A96" s="8"/>
      <c r="B96" s="11"/>
      <c r="C96" s="11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</row>
    <row r="97" spans="1:15" ht="18.75">
      <c r="A97" s="8"/>
      <c r="B97" s="11"/>
      <c r="C97" s="11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ht="18.75">
      <c r="A98" s="8"/>
      <c r="B98" s="11"/>
      <c r="C98" s="11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</row>
    <row r="99" spans="1:15" ht="18.75">
      <c r="A99" s="8"/>
      <c r="B99" s="11"/>
      <c r="C99" s="11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ht="18.75">
      <c r="A100" s="8"/>
      <c r="B100" s="11"/>
      <c r="C100" s="11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ht="18.75">
      <c r="A101" s="8"/>
      <c r="B101" s="11"/>
      <c r="C101" s="11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</row>
    <row r="102" spans="1:15" ht="18.75">
      <c r="A102" s="8"/>
      <c r="B102" s="11"/>
      <c r="C102" s="11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</row>
    <row r="103" spans="1:15" ht="18.75">
      <c r="A103" s="8"/>
      <c r="B103" s="11"/>
      <c r="C103" s="11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ht="18.75">
      <c r="A104" s="8"/>
      <c r="B104" s="11"/>
      <c r="C104" s="11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</row>
    <row r="105" spans="1:15" ht="18.75">
      <c r="A105" s="8"/>
      <c r="B105" s="11"/>
      <c r="C105" s="11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ht="18.75">
      <c r="A106" s="8"/>
      <c r="B106" s="11"/>
      <c r="C106" s="11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</row>
    <row r="107" spans="1:15" ht="18.75">
      <c r="A107" s="8"/>
      <c r="B107" s="11"/>
      <c r="C107" s="11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ht="18.75">
      <c r="A108" s="8"/>
      <c r="B108" s="11"/>
      <c r="C108" s="11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15" ht="18.75">
      <c r="A109" s="8"/>
      <c r="B109" s="11"/>
      <c r="C109" s="11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ht="18.75">
      <c r="A110" s="8"/>
      <c r="B110" s="11"/>
      <c r="C110" s="11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ht="18.75">
      <c r="A111" s="8"/>
      <c r="B111" s="11"/>
      <c r="C111" s="11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</row>
    <row r="112" spans="1:15" ht="18.75">
      <c r="A112" s="8"/>
      <c r="B112" s="11"/>
      <c r="C112" s="11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1:15" ht="18.75">
      <c r="A113" s="8"/>
      <c r="B113" s="11"/>
      <c r="C113" s="11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1:15" ht="18.75">
      <c r="A114" s="8"/>
      <c r="B114" s="11"/>
      <c r="C114" s="11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1:15" ht="18.75">
      <c r="A115" s="8"/>
      <c r="B115" s="11"/>
      <c r="C115" s="11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</row>
    <row r="116" spans="1:15" ht="18.75">
      <c r="A116" s="8"/>
      <c r="B116" s="11"/>
      <c r="C116" s="11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</row>
    <row r="117" spans="1:15" ht="18.75">
      <c r="A117" s="8"/>
      <c r="B117" s="11"/>
      <c r="C117" s="11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</row>
    <row r="118" spans="1:15" ht="18.75">
      <c r="A118" s="8"/>
      <c r="B118" s="11"/>
      <c r="C118" s="11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</row>
    <row r="119" spans="1:15" ht="18.75">
      <c r="A119" s="8"/>
      <c r="B119" s="11"/>
      <c r="C119" s="11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</row>
    <row r="120" spans="1:15" ht="18.75">
      <c r="A120" s="8"/>
      <c r="B120" s="11"/>
      <c r="C120" s="11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1:15" ht="18.75">
      <c r="A121" s="8"/>
      <c r="B121" s="11"/>
      <c r="C121" s="11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</row>
    <row r="122" spans="1:15" ht="18.75">
      <c r="A122" s="8"/>
      <c r="B122" s="11"/>
      <c r="C122" s="11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</row>
    <row r="123" spans="1:15" ht="18.75">
      <c r="A123" s="8"/>
      <c r="B123" s="11"/>
      <c r="C123" s="11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</row>
    <row r="124" spans="1:15" ht="18.75">
      <c r="A124" s="8"/>
      <c r="B124" s="11"/>
      <c r="C124" s="11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</row>
    <row r="125" spans="1:15" ht="18.75">
      <c r="A125" s="8"/>
      <c r="B125" s="11"/>
      <c r="C125" s="11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</row>
    <row r="126" spans="1:15" ht="18.75">
      <c r="A126" s="8"/>
      <c r="B126" s="11"/>
      <c r="C126" s="11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</row>
    <row r="127" spans="1:15" ht="18.75">
      <c r="A127" s="8"/>
      <c r="B127" s="11"/>
      <c r="C127" s="11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</row>
    <row r="128" spans="1:15" ht="18.75">
      <c r="A128" s="8"/>
      <c r="B128" s="11"/>
      <c r="C128" s="11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</row>
    <row r="129" spans="1:15" ht="18.75">
      <c r="A129" s="8"/>
      <c r="B129" s="11"/>
      <c r="C129" s="11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ht="18.75">
      <c r="A130" s="8"/>
      <c r="B130" s="11"/>
      <c r="C130" s="11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</row>
    <row r="131" spans="1:15" ht="18.75">
      <c r="A131" s="8"/>
      <c r="B131" s="11"/>
      <c r="C131" s="11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</row>
    <row r="132" spans="1:15" ht="18.75">
      <c r="A132" s="8"/>
      <c r="B132" s="11"/>
      <c r="C132" s="11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1:15" ht="18.75">
      <c r="A133" s="8"/>
      <c r="B133" s="11"/>
      <c r="C133" s="11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</row>
    <row r="134" spans="1:15" ht="18.75">
      <c r="A134" s="8"/>
      <c r="B134" s="11"/>
      <c r="C134" s="11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</row>
    <row r="135" spans="1:15" ht="18.75">
      <c r="A135" s="8"/>
      <c r="B135" s="11"/>
      <c r="C135" s="11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1:15" ht="18.75">
      <c r="A136" s="8"/>
      <c r="B136" s="11"/>
      <c r="C136" s="11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</row>
    <row r="137" spans="1:15" ht="18.75">
      <c r="A137" s="8"/>
      <c r="B137" s="11"/>
      <c r="C137" s="11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</row>
    <row r="138" spans="1:15" ht="18.75">
      <c r="A138" s="8"/>
      <c r="B138" s="11"/>
      <c r="C138" s="11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</row>
    <row r="139" spans="1:15" ht="18.75">
      <c r="A139" s="8"/>
      <c r="B139" s="11"/>
      <c r="C139" s="11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</row>
    <row r="140" spans="1:15" ht="18.75">
      <c r="A140" s="8"/>
      <c r="B140" s="11"/>
      <c r="C140" s="11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</row>
    <row r="141" spans="1:15" ht="18.75">
      <c r="A141" s="8"/>
      <c r="B141" s="11"/>
      <c r="C141" s="11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</row>
    <row r="142" spans="1:15" ht="18.75">
      <c r="A142" s="8"/>
      <c r="B142" s="11"/>
      <c r="C142" s="11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</row>
    <row r="143" spans="1:15" ht="18.75">
      <c r="A143" s="8"/>
      <c r="B143" s="11"/>
      <c r="C143" s="11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</row>
    <row r="144" spans="1:15" ht="18.75">
      <c r="A144" s="8"/>
      <c r="B144" s="11"/>
      <c r="C144" s="11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</row>
    <row r="145" spans="1:15" ht="18.75">
      <c r="A145" s="8"/>
      <c r="B145" s="11"/>
      <c r="C145" s="11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</row>
    <row r="146" spans="1:15" ht="18.75">
      <c r="A146" s="8"/>
      <c r="B146" s="11"/>
      <c r="C146" s="11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</row>
    <row r="147" spans="1:15" ht="18.75">
      <c r="A147" s="8"/>
      <c r="B147" s="11"/>
      <c r="C147" s="11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</row>
    <row r="148" spans="1:15" ht="18.75">
      <c r="A148" s="8"/>
      <c r="B148" s="11"/>
      <c r="C148" s="11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</row>
    <row r="149" spans="1:15" ht="18.75">
      <c r="A149" s="8"/>
      <c r="B149" s="11"/>
      <c r="C149" s="11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</row>
    <row r="150" spans="1:15" ht="18.75">
      <c r="A150" s="8"/>
      <c r="B150" s="11"/>
      <c r="C150" s="11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</row>
    <row r="151" spans="1:15" ht="18.75">
      <c r="A151" s="8"/>
      <c r="B151" s="11"/>
      <c r="C151" s="11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</row>
    <row r="152" spans="1:15" ht="18.75">
      <c r="A152" s="8"/>
      <c r="B152" s="11"/>
      <c r="C152" s="11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</row>
    <row r="153" spans="1:15" ht="18.75">
      <c r="A153" s="8"/>
      <c r="B153" s="11"/>
      <c r="C153" s="11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</row>
    <row r="154" spans="1:15" ht="18.75">
      <c r="A154" s="8"/>
      <c r="B154" s="11"/>
      <c r="C154" s="11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</row>
    <row r="155" spans="1:15" ht="18.75">
      <c r="A155" s="8"/>
      <c r="B155" s="11"/>
      <c r="C155" s="11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</row>
    <row r="156" spans="1:15" ht="18.75">
      <c r="A156" s="8"/>
      <c r="B156" s="11"/>
      <c r="C156" s="11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</row>
    <row r="157" spans="1:15" ht="18.75">
      <c r="A157" s="8"/>
      <c r="B157" s="11"/>
      <c r="C157" s="11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</row>
    <row r="158" spans="1:15" ht="18.75">
      <c r="A158" s="8"/>
      <c r="B158" s="11"/>
      <c r="C158" s="11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</row>
    <row r="159" spans="1:15" ht="18.75">
      <c r="A159" s="8"/>
      <c r="B159" s="11"/>
      <c r="C159" s="11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</row>
    <row r="160" spans="1:15" ht="18.75">
      <c r="A160" s="8"/>
      <c r="B160" s="11"/>
      <c r="C160" s="11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</row>
    <row r="161" spans="1:15" ht="18.75">
      <c r="A161" s="8"/>
      <c r="B161" s="11"/>
      <c r="C161" s="11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</row>
    <row r="162" spans="1:15" ht="18.75">
      <c r="A162" s="8"/>
      <c r="B162" s="11"/>
      <c r="C162" s="11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</row>
    <row r="163" spans="1:15" ht="18.75">
      <c r="A163" s="8"/>
      <c r="B163" s="11"/>
      <c r="C163" s="11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</row>
    <row r="164" spans="1:15" ht="18.75">
      <c r="A164" s="8"/>
      <c r="B164" s="11"/>
      <c r="C164" s="11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</row>
    <row r="165" spans="1:15" ht="18.75">
      <c r="A165" s="8"/>
      <c r="B165" s="11"/>
      <c r="C165" s="11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5" ht="18.75">
      <c r="A166" s="8"/>
      <c r="B166" s="11"/>
      <c r="C166" s="11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</row>
    <row r="167" spans="1:15" ht="18.75">
      <c r="A167" s="8"/>
      <c r="B167" s="11"/>
      <c r="C167" s="11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5" ht="18.75">
      <c r="A168" s="8"/>
      <c r="B168" s="11"/>
      <c r="C168" s="11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</row>
    <row r="169" spans="1:15" ht="18.75">
      <c r="A169" s="8"/>
      <c r="B169" s="11"/>
      <c r="C169" s="11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</row>
    <row r="170" spans="1:15" ht="18.75">
      <c r="A170" s="8"/>
      <c r="B170" s="11"/>
      <c r="C170" s="11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</row>
    <row r="171" spans="1:15" ht="18.75">
      <c r="A171" s="8"/>
      <c r="B171" s="11"/>
      <c r="C171" s="11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5" ht="18.75">
      <c r="A172" s="8"/>
      <c r="B172" s="11"/>
      <c r="C172" s="11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ht="18.75">
      <c r="A173" s="8"/>
      <c r="B173" s="11"/>
      <c r="C173" s="11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</row>
    <row r="174" spans="1:15" ht="18.75">
      <c r="A174" s="8"/>
      <c r="B174" s="11"/>
      <c r="C174" s="11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5" ht="18.75">
      <c r="A175" s="8"/>
      <c r="B175" s="11"/>
      <c r="C175" s="11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5" ht="18.75">
      <c r="A176" s="8"/>
      <c r="B176" s="11"/>
      <c r="C176" s="11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  <row r="177" spans="1:15" ht="18.75">
      <c r="A177" s="8"/>
      <c r="B177" s="11"/>
      <c r="C177" s="11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</row>
    <row r="178" spans="1:15" ht="18.75">
      <c r="A178" s="8"/>
      <c r="B178" s="11"/>
      <c r="C178" s="11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1:15" ht="18.75">
      <c r="A179" s="8"/>
      <c r="B179" s="11"/>
      <c r="C179" s="11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</row>
    <row r="180" spans="1:15" ht="18.75">
      <c r="A180" s="8"/>
      <c r="B180" s="11"/>
      <c r="C180" s="11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</row>
    <row r="181" spans="1:15" ht="18.75">
      <c r="A181" s="8"/>
      <c r="B181" s="11"/>
      <c r="C181" s="11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1:15" ht="18.75">
      <c r="A182" s="8"/>
      <c r="B182" s="11"/>
      <c r="C182" s="11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</row>
    <row r="183" spans="1:15" ht="18.75">
      <c r="A183" s="8"/>
      <c r="B183" s="11"/>
      <c r="C183" s="11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</row>
    <row r="184" spans="1:15" ht="18.75">
      <c r="A184" s="8"/>
      <c r="B184" s="11"/>
      <c r="C184" s="11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</row>
    <row r="185" spans="1:15" ht="18.75">
      <c r="A185" s="8"/>
      <c r="B185" s="11"/>
      <c r="C185" s="11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</row>
    <row r="186" spans="1:15" ht="18.75">
      <c r="A186" s="8"/>
      <c r="B186" s="11"/>
      <c r="C186" s="11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</row>
    <row r="187" spans="1:15" ht="18.75">
      <c r="A187" s="8"/>
      <c r="B187" s="11"/>
      <c r="C187" s="11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</row>
    <row r="188" spans="1:15" ht="18.75">
      <c r="A188" s="8"/>
      <c r="B188" s="11"/>
      <c r="C188" s="11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</row>
    <row r="189" spans="1:15" ht="18.75">
      <c r="A189" s="8"/>
      <c r="B189" s="11"/>
      <c r="C189" s="11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</row>
    <row r="190" spans="1:15" ht="18.75">
      <c r="A190" s="8"/>
      <c r="B190" s="11"/>
      <c r="C190" s="11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</row>
    <row r="191" spans="1:15" ht="18.75">
      <c r="A191" s="8"/>
      <c r="B191" s="11"/>
      <c r="C191" s="11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1:15" ht="18.75">
      <c r="A192" s="8"/>
      <c r="B192" s="11"/>
      <c r="C192" s="11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</row>
  </sheetData>
  <mergeCells count="19">
    <mergeCell ref="M1:O1"/>
    <mergeCell ref="A65:B65"/>
    <mergeCell ref="A46:D46"/>
    <mergeCell ref="N46:O46"/>
    <mergeCell ref="G11:I11"/>
    <mergeCell ref="J11:L11"/>
    <mergeCell ref="A43:B43"/>
    <mergeCell ref="B10:B12"/>
    <mergeCell ref="D10:L10"/>
    <mergeCell ref="D11:F11"/>
    <mergeCell ref="A45:D45"/>
    <mergeCell ref="A47:D47"/>
    <mergeCell ref="N47:O47"/>
    <mergeCell ref="A6:O6"/>
    <mergeCell ref="A7:O7"/>
    <mergeCell ref="N8:O8"/>
    <mergeCell ref="A10:A12"/>
    <mergeCell ref="C10:C12"/>
    <mergeCell ref="M10:O11"/>
  </mergeCells>
  <pageMargins left="0.62992125984251968" right="0.23622047244094491" top="0.94488188976377963" bottom="0.35433070866141736" header="0.31496062992125984" footer="0.31496062992125984"/>
  <pageSetup paperSize="9" scale="48" fitToHeight="2" orientation="landscape" r:id="rId1"/>
  <headerFooter differentFirst="1">
    <oddHeader>&amp;C&amp;P</oddHeader>
  </headerFooter>
  <rowBreaks count="1" manualBreakCount="1">
    <brk id="29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15</vt:lpstr>
      <vt:lpstr>'приложение 15'!Заголовки_для_печати</vt:lpstr>
      <vt:lpstr>'приложение 15'!Область_печати</vt:lpstr>
    </vt:vector>
  </TitlesOfParts>
  <Company>KFB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StOgeEA</dc:creator>
  <cp:lastModifiedBy>o.chuhlebova</cp:lastModifiedBy>
  <cp:lastPrinted>2021-03-25T06:10:39Z</cp:lastPrinted>
  <dcterms:created xsi:type="dcterms:W3CDTF">2007-04-12T05:58:49Z</dcterms:created>
  <dcterms:modified xsi:type="dcterms:W3CDTF">2021-03-25T06:12:48Z</dcterms:modified>
</cp:coreProperties>
</file>