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360" yWindow="75" windowWidth="19830" windowHeight="12195"/>
  </bookViews>
  <sheets>
    <sheet name="Лист1" sheetId="1" r:id="rId1"/>
  </sheets>
  <definedNames>
    <definedName name="_xlnm._FilterDatabase" localSheetId="0" hidden="1">Лист1!$A$11:$G$119</definedName>
    <definedName name="_xlnm.Print_Titles" localSheetId="0">Лист1!$12:$12</definedName>
    <definedName name="_xlnm.Print_Area" localSheetId="0">Лист1!$A$1:$G$120</definedName>
  </definedNames>
  <calcPr calcId="124519" refMode="R1C1"/>
</workbook>
</file>

<file path=xl/calcChain.xml><?xml version="1.0" encoding="utf-8"?>
<calcChain xmlns="http://schemas.openxmlformats.org/spreadsheetml/2006/main">
  <c r="D44" i="1"/>
  <c r="F115"/>
  <c r="F114"/>
  <c r="E113"/>
  <c r="E114"/>
  <c r="E115"/>
  <c r="D39"/>
  <c r="G53"/>
  <c r="D58"/>
  <c r="D70" s="1"/>
  <c r="D90"/>
  <c r="D32"/>
  <c r="D115" s="1"/>
  <c r="D23"/>
  <c r="D114" s="1"/>
  <c r="D22"/>
  <c r="D113" s="1"/>
  <c r="G114" l="1"/>
  <c r="G115"/>
  <c r="D109" l="1"/>
  <c r="D110" s="1"/>
  <c r="D84"/>
  <c r="G99"/>
  <c r="G100"/>
  <c r="F98"/>
  <c r="E98"/>
  <c r="G81"/>
  <c r="G82"/>
  <c r="G83"/>
  <c r="F80"/>
  <c r="E80"/>
  <c r="E84" s="1"/>
  <c r="G76"/>
  <c r="G77"/>
  <c r="G73"/>
  <c r="G74"/>
  <c r="F75"/>
  <c r="E75"/>
  <c r="F72"/>
  <c r="E72"/>
  <c r="G105" l="1"/>
  <c r="G101"/>
  <c r="G108"/>
  <c r="G103"/>
  <c r="G104"/>
  <c r="G98"/>
  <c r="G106"/>
  <c r="G102"/>
  <c r="E78"/>
  <c r="G80"/>
  <c r="F78"/>
  <c r="F84"/>
  <c r="G72"/>
  <c r="G75"/>
  <c r="G78" l="1"/>
  <c r="G84"/>
  <c r="G43" l="1"/>
  <c r="G45"/>
  <c r="G46"/>
  <c r="G50"/>
  <c r="G51"/>
  <c r="G56"/>
  <c r="G57"/>
  <c r="G42"/>
  <c r="G19"/>
  <c r="G20"/>
  <c r="G23"/>
  <c r="G24"/>
  <c r="G26"/>
  <c r="G27"/>
  <c r="G28"/>
  <c r="G30"/>
  <c r="G31"/>
  <c r="G32"/>
  <c r="G34"/>
  <c r="G35"/>
  <c r="G36"/>
  <c r="F55"/>
  <c r="F49"/>
  <c r="F44"/>
  <c r="F41"/>
  <c r="E41"/>
  <c r="E55"/>
  <c r="E33"/>
  <c r="E25"/>
  <c r="E21"/>
  <c r="F25"/>
  <c r="G37"/>
  <c r="F22"/>
  <c r="F113" l="1"/>
  <c r="G113" s="1"/>
  <c r="G41"/>
  <c r="G22"/>
  <c r="G25"/>
  <c r="G38"/>
  <c r="G44"/>
  <c r="G52"/>
  <c r="G49"/>
  <c r="G48"/>
  <c r="G54"/>
  <c r="G47"/>
  <c r="F70"/>
  <c r="E70"/>
  <c r="G55"/>
  <c r="E109"/>
  <c r="D78" l="1"/>
  <c r="D85" s="1"/>
  <c r="G92" l="1"/>
  <c r="G91"/>
  <c r="F90"/>
  <c r="F93" s="1"/>
  <c r="E90"/>
  <c r="E93" s="1"/>
  <c r="E94" s="1"/>
  <c r="F109"/>
  <c r="G109" s="1"/>
  <c r="G107" l="1"/>
  <c r="E110"/>
  <c r="F110"/>
  <c r="D93"/>
  <c r="D94" s="1"/>
  <c r="D95" s="1"/>
  <c r="G93"/>
  <c r="F94"/>
  <c r="G90"/>
  <c r="F33"/>
  <c r="G33" s="1"/>
  <c r="F29"/>
  <c r="E29"/>
  <c r="F21"/>
  <c r="G21" s="1"/>
  <c r="G18"/>
  <c r="F17"/>
  <c r="E17"/>
  <c r="G17" l="1"/>
  <c r="F39"/>
  <c r="F85" s="1"/>
  <c r="G110"/>
  <c r="E39"/>
  <c r="E85" s="1"/>
  <c r="E95" s="1"/>
  <c r="E111" s="1"/>
  <c r="G29"/>
  <c r="G94"/>
  <c r="G16"/>
  <c r="F95" l="1"/>
  <c r="F111" s="1"/>
  <c r="G39"/>
  <c r="D111"/>
  <c r="G70"/>
  <c r="G111" l="1"/>
  <c r="G85"/>
  <c r="G95" l="1"/>
</calcChain>
</file>

<file path=xl/sharedStrings.xml><?xml version="1.0" encoding="utf-8"?>
<sst xmlns="http://schemas.openxmlformats.org/spreadsheetml/2006/main" count="223" uniqueCount="135">
  <si>
    <t>бюджет города Ставрополя</t>
  </si>
  <si>
    <t>в том числе:</t>
  </si>
  <si>
    <t>Итого по подразделу 1:</t>
  </si>
  <si>
    <t>бюджет Ставропольского края</t>
  </si>
  <si>
    <t>Итого по подразделу 2:</t>
  </si>
  <si>
    <t xml:space="preserve">Информация </t>
  </si>
  <si>
    <t>об исполнении адресной инвестиционной программы города Ставрополя</t>
  </si>
  <si>
    <t xml:space="preserve">   (тыс.руб.)</t>
  </si>
  <si>
    <t>Подраздел 1. Муниципальная программа «Развитие образования в городе Ставрополе»</t>
  </si>
  <si>
    <t>федеральный бюджет</t>
  </si>
  <si>
    <t>Источник финансирования</t>
  </si>
  <si>
    <t>Наименование объекта капитального строительства и (или) объекта недвижимого имущества</t>
  </si>
  <si>
    <t>№           п/п</t>
  </si>
  <si>
    <t>Строительство участка сети дождевой канализации по проспекту Кулакова на участке от улицы Бруснева до переулка Буйнакского до точки подключения к существующей сети дождевой канализации (в том числе проектно-изыскательские работы)</t>
  </si>
  <si>
    <t>Строительство участка сети дождевой канализации по улице Пригородной в городе Ставрополе от земельного участка № 230 по улице Пригородной (кадастровый номер 26:12:020803:2) до проезда Чапаевского (в том числе проектно-изыскательские работы)</t>
  </si>
  <si>
    <t>Подраздел 2. 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</si>
  <si>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Строительство многоуровневой развязки на пересечении проспекта Кулакова и улицы Ленина (в том числе проектно-изыскательские работы)</t>
  </si>
  <si>
    <t>Приобретение  нежилых помещений в муниципальную собственность для размещения участковых пунктов полиции</t>
  </si>
  <si>
    <t>Итого по подразделу 3:</t>
  </si>
  <si>
    <t>Итого по подразделу 4:</t>
  </si>
  <si>
    <t>Выплата собственникам помещений, находящихся в аварийных многоквартирных домах жилищного фонда города Ставрополя, возмещения за помещения, изымаемые для муниципальных нужд города Ставрополя</t>
  </si>
  <si>
    <t>-</t>
  </si>
  <si>
    <t xml:space="preserve">бюджет города Ставрополя </t>
  </si>
  <si>
    <t>Итого по разделу 1:</t>
  </si>
  <si>
    <t>Всего:</t>
  </si>
  <si>
    <t>2.7</t>
  </si>
  <si>
    <t>2.8</t>
  </si>
  <si>
    <t>2.11</t>
  </si>
  <si>
    <t>3.1</t>
  </si>
  <si>
    <t>Раздел 1. Бюджетные инвестиции в объекты капитального строительства муниципальной собственности города Ставрополя и (или) на приобретение объектов недвижимого имущества в муниципальную собственность города Ставрополя</t>
  </si>
  <si>
    <t>Часть вторая. НЕПРОГРАММНАЯ</t>
  </si>
  <si>
    <t>Часть первая. ПРОГРАММНАЯ</t>
  </si>
  <si>
    <t>Итого по части первой:</t>
  </si>
  <si>
    <t>Итого по части второй:</t>
  </si>
  <si>
    <t>Подраздел 1. Муниципальная программа «Культура города Ставрополя»</t>
  </si>
  <si>
    <t>за 2020 год</t>
  </si>
  <si>
    <t>Утвержденный            план                              на 2020 год</t>
  </si>
  <si>
    <t>Уточненный план                        на 2020 год</t>
  </si>
  <si>
    <t xml:space="preserve">Заместитель главы администрации города Ставрополя, </t>
  </si>
  <si>
    <t xml:space="preserve">руководитель комитета финансов и бюджета </t>
  </si>
  <si>
    <t>администрации города Ставрополя</t>
  </si>
  <si>
    <t>Н.А. Бондаренко</t>
  </si>
  <si>
    <t>Строительство муниципального образовательного учреждения средней общеобразовательной школы на 990 мест в 448 квартале г. Ставрополя,  ул. Федеральная, 25  (в том числе проектно-изыскательские работы)</t>
  </si>
  <si>
    <t>Строительство дошкольного образовательного учреждения на 280 мест в 530 квартале г. Ставрополя, ул. Тюльпановая, 2 (в том числе проектно-изыскательские работы)</t>
  </si>
  <si>
    <t xml:space="preserve">Строительство дошкольного образовательного учреждения на 300 мест в Октябрьском районе г. Ставрополя, ул. Пригородная, 227 а                   </t>
  </si>
  <si>
    <t>Приобретение в муниципальную собственность здания для размещения дошкольного образовательного учреждения на 300 мест в Промышленном районе г. Ставрополя</t>
  </si>
  <si>
    <t>Строительство муниципального образовательного учреждения средней общеобразовательной школы на 1550 мест по ул. И. Щипакина в городе Ставрополе</t>
  </si>
  <si>
    <t>Строительство муниципального образовательного учреждения средней общеобразовательной школы по ул. Чапаева в 490 квартале города Ставрополя (в том числе проектно-изыскательские работы)</t>
  </si>
  <si>
    <t>Строительство участка автомобильной дороги по улице Тюльпановая от улицы Алмазная вдоль строящегося детского сада по улице Тюльпановая, 2 в 530 квартале города Ставрополя</t>
  </si>
  <si>
    <t>Строительство и реконструкция подъездных путей к строящейся общеобразовательной школе по улице Федеральной в городе Ставрополе (в том числе проектно - изыскательские работы)</t>
  </si>
  <si>
    <t xml:space="preserve">Реконструкция участка автомобильной дороги по улице Бирюзовой
от улицы Тюльпановая
до проезда Лазурный
</t>
  </si>
  <si>
    <t>Строительство автомобильной дороги по улице Ивана Щипакина в городе Ставрополе (в том числе проектно-изыскательские работы)</t>
  </si>
  <si>
    <t xml:space="preserve">корректировка проектной документации по объекту «Проектирование строительства пешеходного моста, соединяющего территорию Комсомольского пруда и Пионерского пруда (в том числе геологические и геодезические изыскания)» </t>
  </si>
  <si>
    <t>Приобретение жилых помещений в установленном порядке гражданам, переселяемым из аварийного многоквартирного дома, расположенного по улице Орджоникидзе, 50 в городе Ставрополе</t>
  </si>
  <si>
    <t>Возмещение собственникам за изымаемые жилые помещения в связи с изъятием земельного участка для муниципальных нужд на основании заключенного соглашения об изъятии недвижимого имущества для муниципальных нужд в соответствии с Перечнем жилых помещений, изымаемых у собственников в связи с изъятием земельных участков, на которых расположены многоквартирные дома, признанные аварийными</t>
  </si>
  <si>
    <t>Строительство дошкольного образовательного учреждения на 300 мест по ул. Западный обход в г. Ставрополе</t>
  </si>
  <si>
    <t xml:space="preserve">Раздел 3. Субсидии муниципальным унитарным предприятиям города Ставрополя, муниципальным учреждениям города Ставрополя на осуществление капитальных вложений в объекты капитального строительства </t>
  </si>
  <si>
    <t>Строительство улиц Беличенко, Историческая, Бударская, Лётная в городе Ставрополе (в том числе проектно-изыскательские работы)</t>
  </si>
  <si>
    <t>Строительство участка сети дождевой канализации по улице Пригородной в городе Ставрополе от земельного участка № 230  по улице Пригородной (кадастровый номер 26:12:020803:2) до проезда Чапаевского (в том числе проектно-изыскательские работы)</t>
  </si>
  <si>
    <t>Строительство подъездной дороги по ул. Тюльпановая к строящемуся детскому саду и строительство участка по ул. Бирюзовая от ул. Тюльпановая до пр. Лазурный (в том числе проектно-изыскательские работы)</t>
  </si>
  <si>
    <t>Реконструкция участка улицы Перспективной от проспекта Российский до улицы Рогожникова в городе Ставрополе (в том числе проектно-изыскательские работы</t>
  </si>
  <si>
    <t>всего, из них:</t>
  </si>
  <si>
    <t>Строительство участка сети дождевой канализации по проспекту Кулакова на участке от улицы Бруснева до переулка Буйнакского до точки подключения к существующей сети дождевой канализации</t>
  </si>
  <si>
    <t xml:space="preserve">Строительство канатной дороги, соединяющей территорию Комсомольского пруда и центральную часть города Ставрополя (в том числе научно-проектная документация) </t>
  </si>
  <si>
    <t>Строительство участка сети дождевой канализации по улице Пригородной в городе Ставрополе от земельного участка № 230 по улице Пригородной (кадастровый номер 26:12:020803:2) до проезда Чапаевского</t>
  </si>
  <si>
    <t>Строительство подъездной дороги по ул. Тюльпановая к строящемуся детскому саду и на строительство участка по ул. Бирюзовая от ул. Тюльпановая до пр. Лазурный</t>
  </si>
  <si>
    <t>Строительство улиц Беличенко, Историческая, Бударская, Летная в городе Ставрополе</t>
  </si>
  <si>
    <t>Реконструкция участка улицы Перспективной от проспекта Российский до улицы Рогожникова в городе  Ставрополе</t>
  </si>
  <si>
    <t>Строительство многоуровневой развязки на пересечении проспекта Кулакова и улицы Ленина</t>
  </si>
  <si>
    <t>Реконструкция участка автомобильной дороги по улице Рогожникова от улицы Юго-Западный обход до улицы 45 Параллель</t>
  </si>
  <si>
    <t>Строительство пешеходного моста, соединяющего территорию Комсомольского пруда и пионерского пруда (в том числе проектно-изыскательские работы)</t>
  </si>
  <si>
    <t>Строительство двух зданий коммунального назначения, строительство  парковки на территории Пионерского пруда  города Ставрополя (в том числе строительный контроль и авторский надзор)</t>
  </si>
  <si>
    <t>Отсутствует</t>
  </si>
  <si>
    <t>Итого по разделу 3:</t>
  </si>
  <si>
    <t>Строительство двух зданий коммунального назначения, строительство  парковки на территории Пионерского пруда  города Ставрополя (в том числе проведение экспертизы проектно-сметной документации и результатов инженерных изысканий)</t>
  </si>
  <si>
    <t xml:space="preserve">Строительство пешеходного моста, соединяющего территорию Комсомольского пруда и Пионерского пруда (в том числе проектно-изыскательские работы) </t>
  </si>
  <si>
    <t>Строительство улиц Беличенко, Историческая, Бударская, Лётная в городе Ставрополе</t>
  </si>
  <si>
    <t>Факт                        за 2020 год</t>
  </si>
  <si>
    <t>% выполнения от плановых назначений            на 2020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</si>
  <si>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</si>
  <si>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</si>
  <si>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</si>
  <si>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</si>
  <si>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</si>
  <si>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</si>
  <si>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</si>
  <si>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</si>
  <si>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</si>
  <si>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</si>
  <si>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</si>
  <si>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</si>
  <si>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</si>
  <si>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</si>
  <si>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</si>
  <si>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</si>
  <si>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</si>
  <si>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</si>
  <si>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</si>
  <si>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</si>
  <si>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</si>
  <si>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</si>
  <si>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</si>
  <si>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</si>
  <si>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</si>
  <si>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</si>
  <si>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</si>
  <si>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</si>
  <si>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</si>
  <si>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</si>
  <si>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</si>
  <si>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</si>
  <si>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</si>
  <si>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</si>
  <si>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</si>
  <si>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</si>
  <si>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</si>
  <si>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</si>
  <si>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</si>
  <si>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</si>
  <si>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Строительство двух зданий коммунального назначения, строительство парковки на территории Пионерского пруда города Ставрополя  (в том числе строительный контроль и авторский надзор)</t>
  </si>
  <si>
    <t xml:space="preserve">      к пояснительной записке к проекту решения</t>
  </si>
  <si>
    <t xml:space="preserve">      Ставропольской городской Думы</t>
  </si>
  <si>
    <t xml:space="preserve">      Приложение 16</t>
  </si>
  <si>
    <t xml:space="preserve">      «Об отчете об исполнении бюджета</t>
  </si>
  <si>
    <t xml:space="preserve">      Ставрополя за 2020 год»</t>
  </si>
  <si>
    <t xml:space="preserve">Раздел 2. Бюджетные инвестиции юридическим лицам, не являющимся муниципальными  бюджетными  и автономными  учреждениями города Ставрополя (далее – муниципальные учреждения города Ставрополя) и  муниципальными унитарными предприятиями города Ставрополя, в объекты капитального строительства и (или) на приобретение объектов недвижимого имущества  
</t>
  </si>
  <si>
    <t xml:space="preserve">Реконструкция участка улицы Пирогова от разворотного круга по ул. Пирогова до улицы Доваторцев в городе Ставрополе </t>
  </si>
  <si>
    <t>Реконструкция участка автомобильной дороги по улице Рогожникова от улицы Юго-Западный обход по улице Юго-Западный обход по улицы 45 Параллель ( в том числе проектно-изыскательские работы)</t>
  </si>
  <si>
    <t>Строительство дошкольного образовательного учреждения на 160 мест в Октябрьском районе по ул. Чапаева г. Ставрополя</t>
  </si>
  <si>
    <t xml:space="preserve">Строительство дошкольного образовательного учреждения на 300 мест в 528 квартале по ул. Пирогова, 80 г. Ставрополя               </t>
  </si>
  <si>
    <t xml:space="preserve">Реконструкция автомобильной дороги по улице  45 Параллель на участке от улицы Пирогова до улицы Рогожникова в городе Ставрополе </t>
  </si>
  <si>
    <t>Строительство участка улицы Ивана Щипакина от проспекта Российского до участка с кадастровым  № 26:12:011411:364 в городе Ставрополе</t>
  </si>
  <si>
    <t>Строительство концертно-репетиционного зала муниципального бюджетного учреждения дополнительного образования «Детская хореографическая школа» города Ставрополя</t>
  </si>
  <si>
    <t xml:space="preserve"> Подраздел 3. Муниципальная программа «Обеспечение жильем молодых семей в городе Ставрополе»</t>
  </si>
  <si>
    <t>Подраздел 4. Муниципальная программа «Развитие градостроительства в городе Ставрополе»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</si>
</sst>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00.00;\-#,#00.00;&quot;-&quot;\ "/>
  </numFmts>
  <fonts count="1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color theme="1"/>
      <name val="Times New Roman"/>
      <family val="1"/>
      <charset val="204"/>
    </font>
    <font>
      <sz val="8"/>
      <name val="Arial Cyr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67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3" fillId="0" borderId="0" xfId="0" applyFont="1"/>
    <xf numFmtId="0" fontId="3" fillId="0" borderId="0" xfId="0" applyFont="1" applyBorder="1"/>
    <xf numFmtId="0" fontId="0" fillId="0" borderId="0" xfId="0" applyFill="1"/>
    <xf numFmtId="0" fontId="5" fillId="0" borderId="0" xfId="0" applyFont="1" applyFill="1"/>
    <xf numFmtId="4" fontId="0" fillId="0" borderId="0" xfId="0" applyNumberFormat="1" applyFill="1"/>
    <xf numFmtId="4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4" fontId="8" fillId="0" borderId="0" xfId="0" applyNumberFormat="1" applyFont="1" applyFill="1"/>
    <xf numFmtId="0" fontId="9" fillId="0" borderId="0" xfId="0" applyFont="1"/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/>
    </xf>
    <xf numFmtId="0" fontId="5" fillId="2" borderId="0" xfId="0" applyFont="1" applyFill="1"/>
    <xf numFmtId="0" fontId="1" fillId="2" borderId="0" xfId="0" applyFont="1" applyFill="1" applyBorder="1" applyAlignment="1"/>
    <xf numFmtId="0" fontId="1" fillId="2" borderId="0" xfId="0" applyFont="1" applyFill="1" applyBorder="1"/>
    <xf numFmtId="0" fontId="2" fillId="2" borderId="0" xfId="0" applyFont="1" applyFill="1" applyBorder="1"/>
    <xf numFmtId="0" fontId="1" fillId="2" borderId="0" xfId="0" applyFont="1" applyFill="1" applyBorder="1" applyAlignment="1">
      <alignment horizontal="right"/>
    </xf>
    <xf numFmtId="0" fontId="1" fillId="2" borderId="6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top" wrapText="1"/>
    </xf>
    <xf numFmtId="4" fontId="1" fillId="2" borderId="0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wrapText="1"/>
    </xf>
    <xf numFmtId="0" fontId="0" fillId="0" borderId="0" xfId="0" applyFill="1" applyBorder="1"/>
    <xf numFmtId="165" fontId="7" fillId="2" borderId="0" xfId="0" applyNumberFormat="1" applyFont="1" applyFill="1" applyBorder="1"/>
    <xf numFmtId="0" fontId="7" fillId="2" borderId="0" xfId="0" applyFont="1" applyFill="1" applyBorder="1" applyAlignment="1"/>
    <xf numFmtId="165" fontId="7" fillId="2" borderId="0" xfId="0" applyNumberFormat="1" applyFont="1" applyFill="1" applyBorder="1" applyAlignment="1">
      <alignment horizontal="right"/>
    </xf>
    <xf numFmtId="4" fontId="1" fillId="2" borderId="0" xfId="0" applyNumberFormat="1" applyFont="1" applyFill="1" applyBorder="1"/>
    <xf numFmtId="0" fontId="10" fillId="2" borderId="0" xfId="0" applyFont="1" applyFill="1" applyBorder="1"/>
    <xf numFmtId="165" fontId="1" fillId="2" borderId="0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3" fillId="0" borderId="0" xfId="0" applyFont="1" applyBorder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30"/>
  <sheetViews>
    <sheetView tabSelected="1" zoomScaleSheetLayoutView="85" zoomScalePageLayoutView="16" workbookViewId="0">
      <pane ySplit="12" topLeftCell="A29" activePane="bottomLeft" state="frozen"/>
      <selection pane="bottomLeft" activeCell="J11" sqref="J11"/>
    </sheetView>
  </sheetViews>
  <sheetFormatPr defaultRowHeight="15"/>
  <cols>
    <col min="1" max="1" width="7.7109375" style="6" customWidth="1"/>
    <col min="2" max="2" width="57.7109375" style="6" customWidth="1"/>
    <col min="3" max="3" width="18.42578125" style="6" customWidth="1"/>
    <col min="4" max="6" width="15.7109375" style="14" customWidth="1"/>
    <col min="7" max="7" width="15.7109375" style="6" customWidth="1"/>
    <col min="8" max="8" width="18.140625" customWidth="1"/>
    <col min="9" max="9" width="29.140625" customWidth="1"/>
    <col min="10" max="10" width="11.7109375" bestFit="1" customWidth="1"/>
    <col min="11" max="11" width="38" customWidth="1"/>
  </cols>
  <sheetData>
    <row r="1" spans="1:9" ht="14.45" customHeight="1">
      <c r="A1" s="12"/>
      <c r="B1" s="12"/>
      <c r="C1" s="12"/>
      <c r="D1" s="12"/>
      <c r="E1" s="13" t="s">
        <v>122</v>
      </c>
      <c r="G1" s="14"/>
    </row>
    <row r="2" spans="1:9" ht="14.45" customHeight="1">
      <c r="A2" s="12"/>
      <c r="B2" s="12"/>
      <c r="C2" s="12"/>
      <c r="D2" s="12"/>
      <c r="E2" s="13" t="s">
        <v>120</v>
      </c>
      <c r="G2" s="14"/>
    </row>
    <row r="3" spans="1:9" ht="14.45" customHeight="1">
      <c r="A3" s="12"/>
      <c r="B3" s="12"/>
      <c r="C3" s="12"/>
      <c r="D3" s="12"/>
      <c r="E3" s="13" t="s">
        <v>121</v>
      </c>
      <c r="G3" s="14"/>
    </row>
    <row r="4" spans="1:9" ht="14.45" customHeight="1">
      <c r="A4" s="12"/>
      <c r="B4" s="12"/>
      <c r="C4" s="12"/>
      <c r="D4" s="12"/>
      <c r="E4" s="13" t="s">
        <v>123</v>
      </c>
      <c r="G4" s="14"/>
    </row>
    <row r="5" spans="1:9" ht="14.45" customHeight="1">
      <c r="A5" s="15"/>
      <c r="B5" s="15"/>
      <c r="C5" s="15"/>
      <c r="D5" s="15"/>
      <c r="E5" s="13" t="s">
        <v>124</v>
      </c>
      <c r="G5" s="14"/>
    </row>
    <row r="6" spans="1:9" ht="6.75" customHeight="1">
      <c r="A6" s="15"/>
      <c r="B6" s="15"/>
      <c r="C6" s="15"/>
      <c r="D6" s="15"/>
      <c r="E6" s="13"/>
      <c r="G6" s="14"/>
    </row>
    <row r="7" spans="1:9" ht="15.75">
      <c r="A7" s="57" t="s">
        <v>5</v>
      </c>
      <c r="B7" s="57"/>
      <c r="C7" s="57"/>
      <c r="D7" s="57"/>
      <c r="E7" s="57"/>
      <c r="F7" s="57"/>
      <c r="G7" s="57"/>
    </row>
    <row r="8" spans="1:9" ht="15.75">
      <c r="A8" s="57" t="s">
        <v>6</v>
      </c>
      <c r="B8" s="57"/>
      <c r="C8" s="57"/>
      <c r="D8" s="57"/>
      <c r="E8" s="57"/>
      <c r="F8" s="57"/>
      <c r="G8" s="57"/>
    </row>
    <row r="9" spans="1:9" ht="15.75">
      <c r="A9" s="57" t="s">
        <v>35</v>
      </c>
      <c r="B9" s="57"/>
      <c r="C9" s="57"/>
      <c r="D9" s="57"/>
      <c r="E9" s="57"/>
      <c r="F9" s="57"/>
      <c r="G9" s="57"/>
    </row>
    <row r="10" spans="1:9" ht="15.75">
      <c r="A10" s="16"/>
      <c r="B10" s="15"/>
      <c r="C10" s="17"/>
      <c r="D10" s="17"/>
      <c r="E10" s="17"/>
      <c r="F10" s="17"/>
      <c r="G10" s="18" t="s">
        <v>7</v>
      </c>
    </row>
    <row r="11" spans="1:9" ht="64.5" customHeight="1">
      <c r="A11" s="9" t="s">
        <v>12</v>
      </c>
      <c r="B11" s="9" t="s">
        <v>11</v>
      </c>
      <c r="C11" s="9" t="s">
        <v>10</v>
      </c>
      <c r="D11" s="9" t="s">
        <v>36</v>
      </c>
      <c r="E11" s="9" t="s">
        <v>37</v>
      </c>
      <c r="F11" s="9" t="s">
        <v>77</v>
      </c>
      <c r="G11" s="9" t="s">
        <v>78</v>
      </c>
    </row>
    <row r="12" spans="1:9" ht="15.75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I12" s="8"/>
    </row>
    <row r="13" spans="1:9" ht="15.75">
      <c r="A13" s="49" t="s">
        <v>31</v>
      </c>
      <c r="B13" s="50"/>
      <c r="C13" s="50"/>
      <c r="D13" s="50"/>
      <c r="E13" s="50"/>
      <c r="F13" s="50"/>
      <c r="G13" s="51"/>
      <c r="I13" s="8"/>
    </row>
    <row r="14" spans="1:9" ht="35.25" customHeight="1">
      <c r="A14" s="49" t="s">
        <v>29</v>
      </c>
      <c r="B14" s="50"/>
      <c r="C14" s="50"/>
      <c r="D14" s="50"/>
      <c r="E14" s="50"/>
      <c r="F14" s="50"/>
      <c r="G14" s="51"/>
      <c r="I14" s="8"/>
    </row>
    <row r="15" spans="1:9" ht="15.75">
      <c r="A15" s="46" t="s">
        <v>8</v>
      </c>
      <c r="B15" s="46"/>
      <c r="C15" s="46"/>
      <c r="D15" s="46"/>
      <c r="E15" s="46"/>
      <c r="F15" s="46"/>
      <c r="G15" s="46"/>
    </row>
    <row r="16" spans="1:9" ht="63.75" customHeight="1">
      <c r="A16" s="40" t="s">
        <v>79</v>
      </c>
      <c r="B16" s="23" t="s">
        <v>42</v>
      </c>
      <c r="C16" s="27" t="s">
        <v>22</v>
      </c>
      <c r="D16" s="41">
        <v>15579.71</v>
      </c>
      <c r="E16" s="41">
        <v>100</v>
      </c>
      <c r="F16" s="41">
        <v>0</v>
      </c>
      <c r="G16" s="41">
        <f>F16/E16*100</f>
        <v>0</v>
      </c>
    </row>
    <row r="17" spans="1:8" s="5" customFormat="1" ht="15.75" customHeight="1">
      <c r="A17" s="47" t="s">
        <v>80</v>
      </c>
      <c r="B17" s="58" t="s">
        <v>43</v>
      </c>
      <c r="C17" s="27" t="s">
        <v>61</v>
      </c>
      <c r="D17" s="41">
        <v>102114.54</v>
      </c>
      <c r="E17" s="41">
        <f>E18+E19+E20</f>
        <v>94400.65</v>
      </c>
      <c r="F17" s="41">
        <f>F18+F19+F20</f>
        <v>94400.65</v>
      </c>
      <c r="G17" s="41">
        <f t="shared" ref="G17:G39" si="0">F17/E17*100</f>
        <v>100</v>
      </c>
    </row>
    <row r="18" spans="1:8" s="5" customFormat="1" ht="31.5">
      <c r="A18" s="47"/>
      <c r="B18" s="59"/>
      <c r="C18" s="27" t="s">
        <v>22</v>
      </c>
      <c r="D18" s="41">
        <v>1021.15</v>
      </c>
      <c r="E18" s="41">
        <v>944.01</v>
      </c>
      <c r="F18" s="41">
        <v>944.01</v>
      </c>
      <c r="G18" s="41">
        <f t="shared" si="0"/>
        <v>100</v>
      </c>
    </row>
    <row r="19" spans="1:8" s="5" customFormat="1" ht="47.25">
      <c r="A19" s="47"/>
      <c r="B19" s="59"/>
      <c r="C19" s="27" t="s">
        <v>3</v>
      </c>
      <c r="D19" s="41">
        <v>6065.6</v>
      </c>
      <c r="E19" s="41">
        <v>73456.639999999999</v>
      </c>
      <c r="F19" s="41">
        <v>73456.639999999999</v>
      </c>
      <c r="G19" s="41">
        <f t="shared" si="0"/>
        <v>100</v>
      </c>
      <c r="H19" s="7"/>
    </row>
    <row r="20" spans="1:8" s="5" customFormat="1" ht="31.5">
      <c r="A20" s="47"/>
      <c r="B20" s="60"/>
      <c r="C20" s="27" t="s">
        <v>9</v>
      </c>
      <c r="D20" s="41">
        <v>95027.79</v>
      </c>
      <c r="E20" s="41">
        <v>20000</v>
      </c>
      <c r="F20" s="41">
        <v>20000</v>
      </c>
      <c r="G20" s="41">
        <f t="shared" si="0"/>
        <v>100</v>
      </c>
    </row>
    <row r="21" spans="1:8" s="5" customFormat="1" ht="15.75" customHeight="1">
      <c r="A21" s="47" t="s">
        <v>81</v>
      </c>
      <c r="B21" s="58" t="s">
        <v>44</v>
      </c>
      <c r="C21" s="27" t="s">
        <v>61</v>
      </c>
      <c r="D21" s="41">
        <v>233520.39</v>
      </c>
      <c r="E21" s="41">
        <f>E22+E23+E24</f>
        <v>233520.39</v>
      </c>
      <c r="F21" s="41">
        <f>F22+F23+F24</f>
        <v>151307.29999999999</v>
      </c>
      <c r="G21" s="41">
        <f>F21/E21*100</f>
        <v>64.794042181926798</v>
      </c>
    </row>
    <row r="22" spans="1:8" s="5" customFormat="1" ht="31.5">
      <c r="A22" s="47"/>
      <c r="B22" s="59"/>
      <c r="C22" s="27" t="s">
        <v>22</v>
      </c>
      <c r="D22" s="41">
        <f>332.34+2002.86</f>
        <v>2335.1999999999998</v>
      </c>
      <c r="E22" s="41">
        <v>2335.1999999999998</v>
      </c>
      <c r="F22" s="41">
        <f>1513.07</f>
        <v>1513.07</v>
      </c>
      <c r="G22" s="41">
        <f t="shared" si="0"/>
        <v>64.794021925316898</v>
      </c>
    </row>
    <row r="23" spans="1:8" s="5" customFormat="1" ht="47.25">
      <c r="A23" s="47"/>
      <c r="B23" s="59"/>
      <c r="C23" s="27" t="s">
        <v>3</v>
      </c>
      <c r="D23" s="41">
        <f>1974.14+198282.95</f>
        <v>200257.09000000003</v>
      </c>
      <c r="E23" s="41">
        <v>190750.8</v>
      </c>
      <c r="F23" s="41">
        <v>109359.84</v>
      </c>
      <c r="G23" s="41">
        <f t="shared" si="0"/>
        <v>57.331261520266231</v>
      </c>
    </row>
    <row r="24" spans="1:8" s="5" customFormat="1" ht="31.5">
      <c r="A24" s="47"/>
      <c r="B24" s="60"/>
      <c r="C24" s="27" t="s">
        <v>9</v>
      </c>
      <c r="D24" s="41">
        <v>30928.1</v>
      </c>
      <c r="E24" s="41">
        <v>40434.39</v>
      </c>
      <c r="F24" s="41">
        <v>40434.39</v>
      </c>
      <c r="G24" s="41">
        <f t="shared" si="0"/>
        <v>100</v>
      </c>
    </row>
    <row r="25" spans="1:8" s="5" customFormat="1" ht="15.75" customHeight="1">
      <c r="A25" s="47" t="s">
        <v>82</v>
      </c>
      <c r="B25" s="58" t="s">
        <v>45</v>
      </c>
      <c r="C25" s="27" t="s">
        <v>61</v>
      </c>
      <c r="D25" s="41">
        <v>319599.13</v>
      </c>
      <c r="E25" s="41">
        <f>E26+E28+E27</f>
        <v>319599.13</v>
      </c>
      <c r="F25" s="41">
        <f>F26+F28+F27</f>
        <v>319599.13</v>
      </c>
      <c r="G25" s="41">
        <f t="shared" si="0"/>
        <v>100</v>
      </c>
    </row>
    <row r="26" spans="1:8" s="5" customFormat="1" ht="31.5">
      <c r="A26" s="47"/>
      <c r="B26" s="59"/>
      <c r="C26" s="27" t="s">
        <v>22</v>
      </c>
      <c r="D26" s="41">
        <v>3195.99</v>
      </c>
      <c r="E26" s="41">
        <v>3195.99</v>
      </c>
      <c r="F26" s="41">
        <v>3195.99</v>
      </c>
      <c r="G26" s="41">
        <f t="shared" si="0"/>
        <v>100</v>
      </c>
      <c r="H26" s="7"/>
    </row>
    <row r="27" spans="1:8" s="5" customFormat="1" ht="47.25">
      <c r="A27" s="47"/>
      <c r="B27" s="59"/>
      <c r="C27" s="27" t="s">
        <v>3</v>
      </c>
      <c r="D27" s="41">
        <v>18984.189999999999</v>
      </c>
      <c r="E27" s="41">
        <v>18984.189999999999</v>
      </c>
      <c r="F27" s="41">
        <v>18984.189999999999</v>
      </c>
      <c r="G27" s="41">
        <f t="shared" si="0"/>
        <v>100</v>
      </c>
      <c r="H27" s="7"/>
    </row>
    <row r="28" spans="1:8" s="5" customFormat="1" ht="31.5">
      <c r="A28" s="47"/>
      <c r="B28" s="60"/>
      <c r="C28" s="27" t="s">
        <v>9</v>
      </c>
      <c r="D28" s="21">
        <v>297418.95</v>
      </c>
      <c r="E28" s="21">
        <v>297418.95</v>
      </c>
      <c r="F28" s="21">
        <v>297418.95</v>
      </c>
      <c r="G28" s="21">
        <f t="shared" si="0"/>
        <v>100</v>
      </c>
    </row>
    <row r="29" spans="1:8" s="5" customFormat="1" ht="15.75" customHeight="1">
      <c r="A29" s="47" t="s">
        <v>83</v>
      </c>
      <c r="B29" s="58" t="s">
        <v>128</v>
      </c>
      <c r="C29" s="27" t="s">
        <v>61</v>
      </c>
      <c r="D29" s="21">
        <v>150000</v>
      </c>
      <c r="E29" s="21">
        <f>E30+E31+E32</f>
        <v>2020.2</v>
      </c>
      <c r="F29" s="21">
        <f>F30+F31+F32</f>
        <v>2020.2</v>
      </c>
      <c r="G29" s="21">
        <f t="shared" si="0"/>
        <v>100</v>
      </c>
    </row>
    <row r="30" spans="1:8" s="5" customFormat="1" ht="31.5">
      <c r="A30" s="47"/>
      <c r="B30" s="59"/>
      <c r="C30" s="27" t="s">
        <v>22</v>
      </c>
      <c r="D30" s="21">
        <v>1500</v>
      </c>
      <c r="E30" s="21">
        <v>20.2</v>
      </c>
      <c r="F30" s="21">
        <v>20.2</v>
      </c>
      <c r="G30" s="21">
        <f t="shared" si="0"/>
        <v>100</v>
      </c>
    </row>
    <row r="31" spans="1:8" s="5" customFormat="1" ht="47.25">
      <c r="A31" s="47"/>
      <c r="B31" s="59"/>
      <c r="C31" s="27" t="s">
        <v>3</v>
      </c>
      <c r="D31" s="21">
        <v>845.38</v>
      </c>
      <c r="E31" s="21">
        <v>120</v>
      </c>
      <c r="F31" s="21">
        <v>120</v>
      </c>
      <c r="G31" s="21">
        <f t="shared" si="0"/>
        <v>100</v>
      </c>
      <c r="H31" s="7"/>
    </row>
    <row r="32" spans="1:8" s="5" customFormat="1" ht="31.5">
      <c r="A32" s="47"/>
      <c r="B32" s="60"/>
      <c r="C32" s="27" t="s">
        <v>9</v>
      </c>
      <c r="D32" s="21">
        <f>13244.28+134410.34</f>
        <v>147654.62</v>
      </c>
      <c r="E32" s="21">
        <v>1880</v>
      </c>
      <c r="F32" s="21">
        <v>1880</v>
      </c>
      <c r="G32" s="21">
        <f t="shared" si="0"/>
        <v>100</v>
      </c>
    </row>
    <row r="33" spans="1:7" s="5" customFormat="1" ht="15.75">
      <c r="A33" s="47" t="s">
        <v>84</v>
      </c>
      <c r="B33" s="58" t="s">
        <v>129</v>
      </c>
      <c r="C33" s="27" t="s">
        <v>61</v>
      </c>
      <c r="D33" s="21">
        <v>177069.72</v>
      </c>
      <c r="E33" s="21">
        <f>E34+E35+E36</f>
        <v>142808.16999999998</v>
      </c>
      <c r="F33" s="21">
        <f>F34+F35+F36</f>
        <v>142808.16999999998</v>
      </c>
      <c r="G33" s="21">
        <f t="shared" si="0"/>
        <v>100</v>
      </c>
    </row>
    <row r="34" spans="1:7" s="5" customFormat="1" ht="31.5">
      <c r="A34" s="47"/>
      <c r="B34" s="59"/>
      <c r="C34" s="27" t="s">
        <v>22</v>
      </c>
      <c r="D34" s="21">
        <v>1770.7</v>
      </c>
      <c r="E34" s="21">
        <v>1428.08</v>
      </c>
      <c r="F34" s="21">
        <v>1428.08</v>
      </c>
      <c r="G34" s="21">
        <f t="shared" si="0"/>
        <v>100</v>
      </c>
    </row>
    <row r="35" spans="1:7" s="5" customFormat="1" ht="47.25">
      <c r="A35" s="47"/>
      <c r="B35" s="59"/>
      <c r="C35" s="27" t="s">
        <v>3</v>
      </c>
      <c r="D35" s="21">
        <v>10517.94</v>
      </c>
      <c r="E35" s="21">
        <v>44605.47</v>
      </c>
      <c r="F35" s="21">
        <v>44605.47</v>
      </c>
      <c r="G35" s="21">
        <f t="shared" si="0"/>
        <v>100</v>
      </c>
    </row>
    <row r="36" spans="1:7" s="5" customFormat="1" ht="31.5">
      <c r="A36" s="47"/>
      <c r="B36" s="60"/>
      <c r="C36" s="27" t="s">
        <v>9</v>
      </c>
      <c r="D36" s="21">
        <v>164781.07999999999</v>
      </c>
      <c r="E36" s="21">
        <v>96774.62</v>
      </c>
      <c r="F36" s="21">
        <v>96774.62</v>
      </c>
      <c r="G36" s="21">
        <f t="shared" si="0"/>
        <v>100</v>
      </c>
    </row>
    <row r="37" spans="1:7" s="5" customFormat="1" ht="53.25" customHeight="1">
      <c r="A37" s="40" t="s">
        <v>85</v>
      </c>
      <c r="B37" s="29" t="s">
        <v>46</v>
      </c>
      <c r="C37" s="27" t="s">
        <v>22</v>
      </c>
      <c r="D37" s="21">
        <v>100</v>
      </c>
      <c r="E37" s="21">
        <v>100</v>
      </c>
      <c r="F37" s="21">
        <v>0</v>
      </c>
      <c r="G37" s="21">
        <f t="shared" si="0"/>
        <v>0</v>
      </c>
    </row>
    <row r="38" spans="1:7" s="5" customFormat="1" ht="64.5" customHeight="1">
      <c r="A38" s="40" t="s">
        <v>86</v>
      </c>
      <c r="B38" s="28" t="s">
        <v>47</v>
      </c>
      <c r="C38" s="27" t="s">
        <v>22</v>
      </c>
      <c r="D38" s="21">
        <v>0</v>
      </c>
      <c r="E38" s="21">
        <v>13400</v>
      </c>
      <c r="F38" s="21">
        <v>13400</v>
      </c>
      <c r="G38" s="21">
        <f t="shared" si="0"/>
        <v>100</v>
      </c>
    </row>
    <row r="39" spans="1:7" s="5" customFormat="1" ht="15.75">
      <c r="A39" s="45" t="s">
        <v>2</v>
      </c>
      <c r="B39" s="45"/>
      <c r="C39" s="45"/>
      <c r="D39" s="21">
        <f>D38+D37+D33+D29+D25+D21+D17+D16</f>
        <v>997983.49</v>
      </c>
      <c r="E39" s="21">
        <f>SUM(E16+E17+E21+E25+E29+E33+E37+E38)</f>
        <v>805948.54</v>
      </c>
      <c r="F39" s="21">
        <f>SUM(F16+F17+F21+F25+F29+F33+F38)</f>
        <v>723535.45</v>
      </c>
      <c r="G39" s="21">
        <f t="shared" si="0"/>
        <v>89.77439800312807</v>
      </c>
    </row>
    <row r="40" spans="1:7" s="5" customFormat="1" ht="33" customHeight="1">
      <c r="A40" s="46" t="s">
        <v>15</v>
      </c>
      <c r="B40" s="46"/>
      <c r="C40" s="46"/>
      <c r="D40" s="46"/>
      <c r="E40" s="46"/>
      <c r="F40" s="46"/>
      <c r="G40" s="46"/>
    </row>
    <row r="41" spans="1:7" s="5" customFormat="1" ht="20.25" customHeight="1">
      <c r="A41" s="48" t="s">
        <v>87</v>
      </c>
      <c r="B41" s="46" t="s">
        <v>48</v>
      </c>
      <c r="C41" s="44" t="s">
        <v>61</v>
      </c>
      <c r="D41" s="21">
        <v>0</v>
      </c>
      <c r="E41" s="21">
        <f>E42+E43</f>
        <v>25094.48</v>
      </c>
      <c r="F41" s="21">
        <f>F42+F43</f>
        <v>10403.660000000002</v>
      </c>
      <c r="G41" s="21">
        <f>F41/E41*100</f>
        <v>41.457962069746024</v>
      </c>
    </row>
    <row r="42" spans="1:7" s="5" customFormat="1" ht="50.25" customHeight="1">
      <c r="A42" s="48"/>
      <c r="B42" s="46"/>
      <c r="C42" s="44" t="s">
        <v>22</v>
      </c>
      <c r="D42" s="21">
        <v>0</v>
      </c>
      <c r="E42" s="21">
        <v>250.94</v>
      </c>
      <c r="F42" s="21">
        <v>104.04</v>
      </c>
      <c r="G42" s="21">
        <f>F42/E42*100</f>
        <v>41.460109986450952</v>
      </c>
    </row>
    <row r="43" spans="1:7" s="5" customFormat="1" ht="47.25" hidden="1">
      <c r="A43" s="48" t="s">
        <v>25</v>
      </c>
      <c r="B43" s="46" t="s">
        <v>14</v>
      </c>
      <c r="C43" s="44" t="s">
        <v>3</v>
      </c>
      <c r="D43" s="21">
        <v>0</v>
      </c>
      <c r="E43" s="21">
        <v>24843.54</v>
      </c>
      <c r="F43" s="21">
        <v>10299.620000000001</v>
      </c>
      <c r="G43" s="21">
        <f t="shared" ref="G43:G54" si="1">F43/E43*100</f>
        <v>41.457940374036873</v>
      </c>
    </row>
    <row r="44" spans="1:7" s="5" customFormat="1" ht="15.75">
      <c r="A44" s="47" t="s">
        <v>88</v>
      </c>
      <c r="B44" s="46" t="s">
        <v>130</v>
      </c>
      <c r="C44" s="27" t="s">
        <v>61</v>
      </c>
      <c r="D44" s="21">
        <f>D45+D46</f>
        <v>133995.43</v>
      </c>
      <c r="E44" s="21">
        <v>131270.68</v>
      </c>
      <c r="F44" s="21">
        <f>F45+F46</f>
        <v>130884.88</v>
      </c>
      <c r="G44" s="21">
        <f t="shared" si="1"/>
        <v>99.706103449757407</v>
      </c>
    </row>
    <row r="45" spans="1:7" s="5" customFormat="1" ht="31.5">
      <c r="A45" s="47"/>
      <c r="B45" s="46"/>
      <c r="C45" s="27" t="s">
        <v>22</v>
      </c>
      <c r="D45" s="30">
        <v>7369.75</v>
      </c>
      <c r="E45" s="21">
        <v>7369.75</v>
      </c>
      <c r="F45" s="21">
        <v>7198.67</v>
      </c>
      <c r="G45" s="21">
        <f t="shared" si="1"/>
        <v>97.678618677702772</v>
      </c>
    </row>
    <row r="46" spans="1:7" s="5" customFormat="1" ht="47.25">
      <c r="A46" s="47" t="s">
        <v>26</v>
      </c>
      <c r="B46" s="46" t="s">
        <v>13</v>
      </c>
      <c r="C46" s="27" t="s">
        <v>3</v>
      </c>
      <c r="D46" s="30">
        <v>126625.68</v>
      </c>
      <c r="E46" s="21">
        <v>123900.93</v>
      </c>
      <c r="F46" s="21">
        <v>123686.21</v>
      </c>
      <c r="G46" s="21">
        <f t="shared" si="1"/>
        <v>99.826700251563906</v>
      </c>
    </row>
    <row r="47" spans="1:7" s="5" customFormat="1" ht="33.75" customHeight="1">
      <c r="A47" s="40" t="s">
        <v>89</v>
      </c>
      <c r="B47" s="29" t="s">
        <v>76</v>
      </c>
      <c r="C47" s="27" t="s">
        <v>22</v>
      </c>
      <c r="D47" s="21">
        <v>0</v>
      </c>
      <c r="E47" s="21">
        <v>841.18</v>
      </c>
      <c r="F47" s="21">
        <v>252.35</v>
      </c>
      <c r="G47" s="21">
        <f t="shared" si="1"/>
        <v>29.999524477519675</v>
      </c>
    </row>
    <row r="48" spans="1:7" s="5" customFormat="1" ht="62.25" customHeight="1">
      <c r="A48" s="31" t="s">
        <v>90</v>
      </c>
      <c r="B48" s="29" t="s">
        <v>49</v>
      </c>
      <c r="C48" s="27" t="s">
        <v>22</v>
      </c>
      <c r="D48" s="21">
        <v>8000</v>
      </c>
      <c r="E48" s="21">
        <v>8000</v>
      </c>
      <c r="F48" s="21">
        <v>1204</v>
      </c>
      <c r="G48" s="21">
        <f t="shared" si="1"/>
        <v>15.049999999999999</v>
      </c>
    </row>
    <row r="49" spans="1:9" s="5" customFormat="1" ht="18" customHeight="1">
      <c r="A49" s="47" t="s">
        <v>91</v>
      </c>
      <c r="B49" s="46" t="s">
        <v>50</v>
      </c>
      <c r="C49" s="27" t="s">
        <v>61</v>
      </c>
      <c r="D49" s="21">
        <v>0</v>
      </c>
      <c r="E49" s="21">
        <v>21860.79</v>
      </c>
      <c r="F49" s="21">
        <f>F50+F51</f>
        <v>2624.88</v>
      </c>
      <c r="G49" s="21">
        <f t="shared" si="1"/>
        <v>12.00725133904127</v>
      </c>
      <c r="H49" s="7"/>
      <c r="I49" s="7"/>
    </row>
    <row r="50" spans="1:9" s="5" customFormat="1" ht="31.5" customHeight="1">
      <c r="A50" s="47"/>
      <c r="B50" s="46"/>
      <c r="C50" s="27" t="s">
        <v>22</v>
      </c>
      <c r="D50" s="21">
        <v>0</v>
      </c>
      <c r="E50" s="21">
        <v>218.61</v>
      </c>
      <c r="F50" s="21">
        <v>26.25</v>
      </c>
      <c r="G50" s="21">
        <f t="shared" si="1"/>
        <v>12.007684918347742</v>
      </c>
      <c r="H50" s="7"/>
      <c r="I50" s="7"/>
    </row>
    <row r="51" spans="1:9" s="5" customFormat="1" ht="31.5" customHeight="1">
      <c r="A51" s="47" t="s">
        <v>27</v>
      </c>
      <c r="B51" s="46" t="s">
        <v>16</v>
      </c>
      <c r="C51" s="27" t="s">
        <v>3</v>
      </c>
      <c r="D51" s="21">
        <v>0</v>
      </c>
      <c r="E51" s="21">
        <v>21642.18</v>
      </c>
      <c r="F51" s="21">
        <v>2598.63</v>
      </c>
      <c r="G51" s="21">
        <f t="shared" si="1"/>
        <v>12.007246959409819</v>
      </c>
      <c r="H51" s="7"/>
    </row>
    <row r="52" spans="1:9" s="5" customFormat="1" ht="48.75" customHeight="1">
      <c r="A52" s="31" t="s">
        <v>92</v>
      </c>
      <c r="B52" s="29" t="s">
        <v>51</v>
      </c>
      <c r="C52" s="27" t="s">
        <v>22</v>
      </c>
      <c r="D52" s="21">
        <v>3414</v>
      </c>
      <c r="E52" s="21">
        <v>900</v>
      </c>
      <c r="F52" s="21">
        <v>900</v>
      </c>
      <c r="G52" s="21">
        <f t="shared" si="1"/>
        <v>100</v>
      </c>
      <c r="H52" s="7"/>
    </row>
    <row r="53" spans="1:9" s="5" customFormat="1" ht="84" customHeight="1">
      <c r="A53" s="31" t="s">
        <v>93</v>
      </c>
      <c r="B53" s="29" t="s">
        <v>52</v>
      </c>
      <c r="C53" s="27" t="s">
        <v>22</v>
      </c>
      <c r="D53" s="21">
        <v>0</v>
      </c>
      <c r="E53" s="21">
        <v>1986.4</v>
      </c>
      <c r="F53" s="21">
        <v>23.42</v>
      </c>
      <c r="G53" s="21">
        <f t="shared" ref="G53" si="2">F53/E53*100</f>
        <v>1.1790173177607732</v>
      </c>
      <c r="H53" s="7"/>
    </row>
    <row r="54" spans="1:9" s="5" customFormat="1" ht="65.25" customHeight="1">
      <c r="A54" s="40" t="s">
        <v>94</v>
      </c>
      <c r="B54" s="29" t="s">
        <v>71</v>
      </c>
      <c r="C54" s="27" t="s">
        <v>22</v>
      </c>
      <c r="D54" s="21">
        <v>0</v>
      </c>
      <c r="E54" s="21">
        <v>37930.28</v>
      </c>
      <c r="F54" s="21">
        <v>36052.410000000003</v>
      </c>
      <c r="G54" s="21">
        <f t="shared" si="1"/>
        <v>95.049153341341025</v>
      </c>
    </row>
    <row r="55" spans="1:9" s="5" customFormat="1" ht="15.75">
      <c r="A55" s="47" t="s">
        <v>95</v>
      </c>
      <c r="B55" s="46" t="s">
        <v>131</v>
      </c>
      <c r="C55" s="27" t="s">
        <v>61</v>
      </c>
      <c r="D55" s="21">
        <v>0</v>
      </c>
      <c r="E55" s="21">
        <f>E56+E57</f>
        <v>52952.729999999996</v>
      </c>
      <c r="F55" s="21">
        <f>F56+F57</f>
        <v>0</v>
      </c>
      <c r="G55" s="21">
        <f>F55/E55*100</f>
        <v>0</v>
      </c>
      <c r="H55" s="7"/>
    </row>
    <row r="56" spans="1:9" s="5" customFormat="1" ht="31.5">
      <c r="A56" s="47"/>
      <c r="B56" s="46"/>
      <c r="C56" s="27" t="s">
        <v>22</v>
      </c>
      <c r="D56" s="21">
        <v>0</v>
      </c>
      <c r="E56" s="21">
        <v>529.53</v>
      </c>
      <c r="F56" s="21">
        <v>0</v>
      </c>
      <c r="G56" s="21">
        <f>F56/E56*100</f>
        <v>0</v>
      </c>
      <c r="H56" s="7"/>
    </row>
    <row r="57" spans="1:9" s="5" customFormat="1" ht="49.5" customHeight="1">
      <c r="A57" s="47"/>
      <c r="B57" s="46"/>
      <c r="C57" s="27" t="s">
        <v>3</v>
      </c>
      <c r="D57" s="21">
        <v>0</v>
      </c>
      <c r="E57" s="21">
        <v>52423.199999999997</v>
      </c>
      <c r="F57" s="21">
        <v>0</v>
      </c>
      <c r="G57" s="21">
        <f>F57/E57*100</f>
        <v>0</v>
      </c>
      <c r="H57" s="7"/>
    </row>
    <row r="58" spans="1:9" s="5" customFormat="1" ht="15.75" customHeight="1">
      <c r="A58" s="47" t="s">
        <v>96</v>
      </c>
      <c r="B58" s="46" t="s">
        <v>62</v>
      </c>
      <c r="C58" s="27" t="s">
        <v>61</v>
      </c>
      <c r="D58" s="21">
        <f>D60+D59</f>
        <v>22631.58</v>
      </c>
      <c r="E58" s="21">
        <v>0</v>
      </c>
      <c r="F58" s="21">
        <v>0</v>
      </c>
      <c r="G58" s="21" t="s">
        <v>21</v>
      </c>
      <c r="H58" s="7"/>
    </row>
    <row r="59" spans="1:9" s="5" customFormat="1" ht="32.25" customHeight="1">
      <c r="A59" s="47"/>
      <c r="B59" s="46"/>
      <c r="C59" s="27" t="s">
        <v>22</v>
      </c>
      <c r="D59" s="21">
        <v>1131.58</v>
      </c>
      <c r="E59" s="21">
        <v>0</v>
      </c>
      <c r="F59" s="21">
        <v>0</v>
      </c>
      <c r="G59" s="21" t="s">
        <v>21</v>
      </c>
      <c r="H59" s="7"/>
    </row>
    <row r="60" spans="1:9" s="5" customFormat="1" ht="49.5" customHeight="1">
      <c r="A60" s="47"/>
      <c r="B60" s="46"/>
      <c r="C60" s="27" t="s">
        <v>3</v>
      </c>
      <c r="D60" s="21">
        <v>21500</v>
      </c>
      <c r="E60" s="21">
        <v>0</v>
      </c>
      <c r="F60" s="21">
        <v>0</v>
      </c>
      <c r="G60" s="21" t="s">
        <v>21</v>
      </c>
      <c r="H60" s="7"/>
    </row>
    <row r="61" spans="1:9" s="5" customFormat="1" ht="65.25" customHeight="1">
      <c r="A61" s="40" t="s">
        <v>97</v>
      </c>
      <c r="B61" s="29" t="s">
        <v>63</v>
      </c>
      <c r="C61" s="27" t="s">
        <v>22</v>
      </c>
      <c r="D61" s="21">
        <v>28710</v>
      </c>
      <c r="E61" s="21">
        <v>0</v>
      </c>
      <c r="F61" s="21">
        <v>0</v>
      </c>
      <c r="G61" s="21" t="s">
        <v>21</v>
      </c>
      <c r="H61" s="7"/>
    </row>
    <row r="62" spans="1:9" s="5" customFormat="1" ht="65.25" customHeight="1">
      <c r="A62" s="40" t="s">
        <v>98</v>
      </c>
      <c r="B62" s="26" t="s">
        <v>119</v>
      </c>
      <c r="C62" s="27" t="s">
        <v>22</v>
      </c>
      <c r="D62" s="21">
        <v>80042.570000000007</v>
      </c>
      <c r="E62" s="21">
        <v>0</v>
      </c>
      <c r="F62" s="21">
        <v>0</v>
      </c>
      <c r="G62" s="21" t="s">
        <v>21</v>
      </c>
      <c r="H62" s="7"/>
    </row>
    <row r="63" spans="1:9" s="5" customFormat="1" ht="66.75" customHeight="1">
      <c r="A63" s="40" t="s">
        <v>99</v>
      </c>
      <c r="B63" s="26" t="s">
        <v>64</v>
      </c>
      <c r="C63" s="27" t="s">
        <v>22</v>
      </c>
      <c r="D63" s="21">
        <v>100</v>
      </c>
      <c r="E63" s="21">
        <v>0</v>
      </c>
      <c r="F63" s="21">
        <v>0</v>
      </c>
      <c r="G63" s="21" t="s">
        <v>21</v>
      </c>
      <c r="H63" s="7"/>
    </row>
    <row r="64" spans="1:9" s="5" customFormat="1" ht="50.25" customHeight="1">
      <c r="A64" s="40" t="s">
        <v>100</v>
      </c>
      <c r="B64" s="26" t="s">
        <v>65</v>
      </c>
      <c r="C64" s="27" t="s">
        <v>22</v>
      </c>
      <c r="D64" s="21">
        <v>100</v>
      </c>
      <c r="E64" s="21">
        <v>0</v>
      </c>
      <c r="F64" s="21">
        <v>0</v>
      </c>
      <c r="G64" s="21" t="s">
        <v>21</v>
      </c>
      <c r="H64" s="7"/>
    </row>
    <row r="65" spans="1:8" s="5" customFormat="1" ht="33.75" customHeight="1">
      <c r="A65" s="40" t="s">
        <v>101</v>
      </c>
      <c r="B65" s="26" t="s">
        <v>66</v>
      </c>
      <c r="C65" s="27" t="s">
        <v>22</v>
      </c>
      <c r="D65" s="21">
        <v>100</v>
      </c>
      <c r="E65" s="21">
        <v>0</v>
      </c>
      <c r="F65" s="21">
        <v>0</v>
      </c>
      <c r="G65" s="21" t="s">
        <v>21</v>
      </c>
      <c r="H65" s="7"/>
    </row>
    <row r="66" spans="1:8" s="5" customFormat="1" ht="49.5" customHeight="1">
      <c r="A66" s="40" t="s">
        <v>102</v>
      </c>
      <c r="B66" s="26" t="s">
        <v>67</v>
      </c>
      <c r="C66" s="27" t="s">
        <v>22</v>
      </c>
      <c r="D66" s="21">
        <v>100</v>
      </c>
      <c r="E66" s="21">
        <v>0</v>
      </c>
      <c r="F66" s="21">
        <v>0</v>
      </c>
      <c r="G66" s="21" t="s">
        <v>21</v>
      </c>
      <c r="H66" s="7"/>
    </row>
    <row r="67" spans="1:8" s="5" customFormat="1" ht="38.25" customHeight="1">
      <c r="A67" s="40" t="s">
        <v>103</v>
      </c>
      <c r="B67" s="26" t="s">
        <v>68</v>
      </c>
      <c r="C67" s="27" t="s">
        <v>22</v>
      </c>
      <c r="D67" s="21">
        <v>100</v>
      </c>
      <c r="E67" s="21">
        <v>0</v>
      </c>
      <c r="F67" s="21">
        <v>0</v>
      </c>
      <c r="G67" s="21" t="s">
        <v>21</v>
      </c>
      <c r="H67" s="7"/>
    </row>
    <row r="68" spans="1:8" s="5" customFormat="1" ht="49.5" customHeight="1">
      <c r="A68" s="40" t="s">
        <v>104</v>
      </c>
      <c r="B68" s="26" t="s">
        <v>69</v>
      </c>
      <c r="C68" s="27" t="s">
        <v>22</v>
      </c>
      <c r="D68" s="21">
        <v>100</v>
      </c>
      <c r="E68" s="21">
        <v>0</v>
      </c>
      <c r="F68" s="21">
        <v>0</v>
      </c>
      <c r="G68" s="21" t="s">
        <v>21</v>
      </c>
      <c r="H68" s="7"/>
    </row>
    <row r="69" spans="1:8" s="5" customFormat="1" ht="49.5" customHeight="1">
      <c r="A69" s="40" t="s">
        <v>105</v>
      </c>
      <c r="B69" s="26" t="s">
        <v>70</v>
      </c>
      <c r="C69" s="27" t="s">
        <v>22</v>
      </c>
      <c r="D69" s="21">
        <v>100</v>
      </c>
      <c r="E69" s="21">
        <v>0</v>
      </c>
      <c r="F69" s="21">
        <v>0</v>
      </c>
      <c r="G69" s="21" t="s">
        <v>21</v>
      </c>
      <c r="H69" s="7"/>
    </row>
    <row r="70" spans="1:8" s="5" customFormat="1" ht="15.75">
      <c r="A70" s="45" t="s">
        <v>4</v>
      </c>
      <c r="B70" s="45"/>
      <c r="C70" s="45"/>
      <c r="D70" s="21">
        <f>D55+D54+D53+D52+D49+D48+D47+D44+D41+D58+D61+D62+D63+D64+D65+D66+D67+D68+D69</f>
        <v>277493.58</v>
      </c>
      <c r="E70" s="21">
        <f>E55+E54+E53+E52+E49+E48+E47+E44+E41</f>
        <v>280836.53999999998</v>
      </c>
      <c r="F70" s="21">
        <f>F55+F54+F53+F52+F49+F48+F47+F44+F41</f>
        <v>182345.60000000001</v>
      </c>
      <c r="G70" s="21">
        <f>F70/E70*100</f>
        <v>64.929442586068049</v>
      </c>
    </row>
    <row r="71" spans="1:8" s="5" customFormat="1" ht="15.75">
      <c r="A71" s="46" t="s">
        <v>133</v>
      </c>
      <c r="B71" s="46"/>
      <c r="C71" s="46"/>
      <c r="D71" s="46"/>
      <c r="E71" s="46"/>
      <c r="F71" s="46"/>
      <c r="G71" s="46"/>
    </row>
    <row r="72" spans="1:8" s="5" customFormat="1" ht="18" customHeight="1">
      <c r="A72" s="47" t="s">
        <v>106</v>
      </c>
      <c r="B72" s="46" t="s">
        <v>53</v>
      </c>
      <c r="C72" s="27" t="s">
        <v>61</v>
      </c>
      <c r="D72" s="20">
        <v>0</v>
      </c>
      <c r="E72" s="20">
        <f>E73+E74</f>
        <v>1587.3500000000001</v>
      </c>
      <c r="F72" s="20">
        <f>F73+F74</f>
        <v>1587.3500000000001</v>
      </c>
      <c r="G72" s="20">
        <f>F72/E72*100</f>
        <v>100</v>
      </c>
    </row>
    <row r="73" spans="1:8" s="5" customFormat="1" ht="31.5">
      <c r="A73" s="47"/>
      <c r="B73" s="46"/>
      <c r="C73" s="27" t="s">
        <v>22</v>
      </c>
      <c r="D73" s="20">
        <v>0</v>
      </c>
      <c r="E73" s="20">
        <v>6.94</v>
      </c>
      <c r="F73" s="20">
        <v>6.94</v>
      </c>
      <c r="G73" s="20">
        <f t="shared" ref="G73:G78" si="3">F73/E73*100</f>
        <v>100</v>
      </c>
    </row>
    <row r="74" spans="1:8" s="5" customFormat="1" ht="51" customHeight="1">
      <c r="A74" s="47" t="s">
        <v>28</v>
      </c>
      <c r="B74" s="46" t="s">
        <v>17</v>
      </c>
      <c r="C74" s="27" t="s">
        <v>3</v>
      </c>
      <c r="D74" s="20">
        <v>0</v>
      </c>
      <c r="E74" s="20">
        <v>1580.41</v>
      </c>
      <c r="F74" s="20">
        <v>1580.41</v>
      </c>
      <c r="G74" s="20">
        <f t="shared" si="3"/>
        <v>100</v>
      </c>
    </row>
    <row r="75" spans="1:8" s="5" customFormat="1" ht="45" customHeight="1">
      <c r="A75" s="47" t="s">
        <v>107</v>
      </c>
      <c r="B75" s="46" t="s">
        <v>54</v>
      </c>
      <c r="C75" s="27" t="s">
        <v>61</v>
      </c>
      <c r="D75" s="20">
        <v>0</v>
      </c>
      <c r="E75" s="20">
        <f>E76+E77</f>
        <v>19827.25</v>
      </c>
      <c r="F75" s="20">
        <f>F76+F77</f>
        <v>19827.25</v>
      </c>
      <c r="G75" s="20">
        <f t="shared" si="3"/>
        <v>100</v>
      </c>
    </row>
    <row r="76" spans="1:8" s="5" customFormat="1" ht="31.5" customHeight="1">
      <c r="A76" s="47"/>
      <c r="B76" s="46"/>
      <c r="C76" s="27" t="s">
        <v>22</v>
      </c>
      <c r="D76" s="20">
        <v>0</v>
      </c>
      <c r="E76" s="20">
        <v>1119.3499999999999</v>
      </c>
      <c r="F76" s="20">
        <v>1119.3499999999999</v>
      </c>
      <c r="G76" s="20">
        <f t="shared" si="3"/>
        <v>100</v>
      </c>
    </row>
    <row r="77" spans="1:8" s="5" customFormat="1" ht="50.25" customHeight="1">
      <c r="A77" s="47"/>
      <c r="B77" s="46"/>
      <c r="C77" s="27" t="s">
        <v>3</v>
      </c>
      <c r="D77" s="20">
        <v>0</v>
      </c>
      <c r="E77" s="20">
        <v>18707.900000000001</v>
      </c>
      <c r="F77" s="20">
        <v>18707.900000000001</v>
      </c>
      <c r="G77" s="20">
        <f t="shared" si="3"/>
        <v>100</v>
      </c>
    </row>
    <row r="78" spans="1:8" s="5" customFormat="1" ht="15.75" customHeight="1">
      <c r="A78" s="49" t="s">
        <v>18</v>
      </c>
      <c r="B78" s="50"/>
      <c r="C78" s="51"/>
      <c r="D78" s="20">
        <f>D74</f>
        <v>0</v>
      </c>
      <c r="E78" s="20">
        <f>E75+E72</f>
        <v>21414.6</v>
      </c>
      <c r="F78" s="20">
        <f>F75+F72</f>
        <v>21414.6</v>
      </c>
      <c r="G78" s="20">
        <f t="shared" si="3"/>
        <v>100</v>
      </c>
    </row>
    <row r="79" spans="1:8" s="5" customFormat="1" ht="15.75" customHeight="1">
      <c r="A79" s="49" t="s">
        <v>134</v>
      </c>
      <c r="B79" s="50"/>
      <c r="C79" s="50"/>
      <c r="D79" s="50"/>
      <c r="E79" s="50"/>
      <c r="F79" s="50"/>
      <c r="G79" s="51"/>
    </row>
    <row r="80" spans="1:8" s="5" customFormat="1" ht="15.75" customHeight="1">
      <c r="A80" s="64" t="s">
        <v>108</v>
      </c>
      <c r="B80" s="58" t="s">
        <v>55</v>
      </c>
      <c r="C80" s="27" t="s">
        <v>61</v>
      </c>
      <c r="D80" s="20">
        <v>322989.28000000003</v>
      </c>
      <c r="E80" s="20">
        <f>E81+E82+E83</f>
        <v>320037.38</v>
      </c>
      <c r="F80" s="20">
        <f>F81+F82+F83</f>
        <v>308284.59000000003</v>
      </c>
      <c r="G80" s="20">
        <f>F80/E80*100</f>
        <v>96.327682097634977</v>
      </c>
    </row>
    <row r="81" spans="1:7" s="5" customFormat="1" ht="15.75" customHeight="1">
      <c r="A81" s="65"/>
      <c r="B81" s="59"/>
      <c r="C81" s="27" t="s">
        <v>0</v>
      </c>
      <c r="D81" s="20">
        <v>322.99</v>
      </c>
      <c r="E81" s="20">
        <v>320.04000000000002</v>
      </c>
      <c r="F81" s="20">
        <v>308.29000000000002</v>
      </c>
      <c r="G81" s="20">
        <f t="shared" ref="G81:G85" si="4">F81/E81*100</f>
        <v>96.32858392700912</v>
      </c>
    </row>
    <row r="82" spans="1:7" s="5" customFormat="1" ht="45.75" customHeight="1">
      <c r="A82" s="65"/>
      <c r="B82" s="59"/>
      <c r="C82" s="32" t="s">
        <v>3</v>
      </c>
      <c r="D82" s="20">
        <v>2906.9</v>
      </c>
      <c r="E82" s="20">
        <v>2880.32</v>
      </c>
      <c r="F82" s="20">
        <v>2774.54</v>
      </c>
      <c r="G82" s="20">
        <f t="shared" si="4"/>
        <v>96.327491389845562</v>
      </c>
    </row>
    <row r="83" spans="1:7" s="5" customFormat="1" ht="31.5">
      <c r="A83" s="66"/>
      <c r="B83" s="60"/>
      <c r="C83" s="27" t="s">
        <v>9</v>
      </c>
      <c r="D83" s="20">
        <v>319759.39</v>
      </c>
      <c r="E83" s="20">
        <v>316837.02</v>
      </c>
      <c r="F83" s="20">
        <v>305201.76</v>
      </c>
      <c r="G83" s="20">
        <f t="shared" si="4"/>
        <v>96.32768292038601</v>
      </c>
    </row>
    <row r="84" spans="1:7" s="5" customFormat="1" ht="15.75">
      <c r="A84" s="46" t="s">
        <v>19</v>
      </c>
      <c r="B84" s="46"/>
      <c r="C84" s="46"/>
      <c r="D84" s="20">
        <f>D80</f>
        <v>322989.28000000003</v>
      </c>
      <c r="E84" s="20">
        <f>E80</f>
        <v>320037.38</v>
      </c>
      <c r="F84" s="20">
        <f>F80</f>
        <v>308284.59000000003</v>
      </c>
      <c r="G84" s="20">
        <f t="shared" si="4"/>
        <v>96.327682097634977</v>
      </c>
    </row>
    <row r="85" spans="1:7" s="5" customFormat="1" ht="15.75">
      <c r="A85" s="45" t="s">
        <v>23</v>
      </c>
      <c r="B85" s="45"/>
      <c r="C85" s="45"/>
      <c r="D85" s="20">
        <f>D84+D78+D70+D39</f>
        <v>1598466.35</v>
      </c>
      <c r="E85" s="20">
        <f>E84+E78+E70+E39</f>
        <v>1428237.06</v>
      </c>
      <c r="F85" s="20">
        <f>F84+F78+F70+F39</f>
        <v>1235580.24</v>
      </c>
      <c r="G85" s="20">
        <f t="shared" si="4"/>
        <v>86.510865360124455</v>
      </c>
    </row>
    <row r="86" spans="1:7" s="5" customFormat="1" ht="53.25" customHeight="1">
      <c r="A86" s="49" t="s">
        <v>125</v>
      </c>
      <c r="B86" s="50"/>
      <c r="C86" s="50"/>
      <c r="D86" s="50"/>
      <c r="E86" s="50"/>
      <c r="F86" s="50"/>
      <c r="G86" s="51"/>
    </row>
    <row r="87" spans="1:7" s="5" customFormat="1" ht="15.75">
      <c r="A87" s="61" t="s">
        <v>72</v>
      </c>
      <c r="B87" s="62"/>
      <c r="C87" s="62"/>
      <c r="D87" s="62"/>
      <c r="E87" s="62"/>
      <c r="F87" s="62"/>
      <c r="G87" s="63"/>
    </row>
    <row r="88" spans="1:7" s="5" customFormat="1" ht="33.75" customHeight="1">
      <c r="A88" s="49" t="s">
        <v>56</v>
      </c>
      <c r="B88" s="50"/>
      <c r="C88" s="50"/>
      <c r="D88" s="50"/>
      <c r="E88" s="50"/>
      <c r="F88" s="50"/>
      <c r="G88" s="51"/>
    </row>
    <row r="89" spans="1:7" s="5" customFormat="1" ht="15.75">
      <c r="A89" s="46" t="s">
        <v>34</v>
      </c>
      <c r="B89" s="46"/>
      <c r="C89" s="46"/>
      <c r="D89" s="46"/>
      <c r="E89" s="46"/>
      <c r="F89" s="46"/>
      <c r="G89" s="46"/>
    </row>
    <row r="90" spans="1:7" s="5" customFormat="1" ht="15.75" customHeight="1">
      <c r="A90" s="47" t="s">
        <v>109</v>
      </c>
      <c r="B90" s="46" t="s">
        <v>132</v>
      </c>
      <c r="C90" s="27" t="s">
        <v>61</v>
      </c>
      <c r="D90" s="21">
        <f>D91+D92</f>
        <v>157238.57</v>
      </c>
      <c r="E90" s="21">
        <f t="shared" ref="E90:F90" si="5">E91+E92</f>
        <v>212330.04</v>
      </c>
      <c r="F90" s="21">
        <f t="shared" si="5"/>
        <v>170513.34</v>
      </c>
      <c r="G90" s="21">
        <f>F90/E90*100</f>
        <v>80.305801289351237</v>
      </c>
    </row>
    <row r="91" spans="1:7" s="5" customFormat="1" ht="34.5" customHeight="1">
      <c r="A91" s="47"/>
      <c r="B91" s="46"/>
      <c r="C91" s="27" t="s">
        <v>22</v>
      </c>
      <c r="D91" s="21">
        <v>11597.76</v>
      </c>
      <c r="E91" s="21">
        <v>12250.9</v>
      </c>
      <c r="F91" s="21">
        <v>6758.8</v>
      </c>
      <c r="G91" s="21">
        <f t="shared" ref="G91:G95" si="6">F91/E91*100</f>
        <v>55.16982425780963</v>
      </c>
    </row>
    <row r="92" spans="1:7" s="5" customFormat="1" ht="45" customHeight="1">
      <c r="A92" s="47"/>
      <c r="B92" s="46"/>
      <c r="C92" s="27" t="s">
        <v>3</v>
      </c>
      <c r="D92" s="21">
        <v>145640.81</v>
      </c>
      <c r="E92" s="21">
        <v>200079.14</v>
      </c>
      <c r="F92" s="21">
        <v>163754.54</v>
      </c>
      <c r="G92" s="21">
        <f t="shared" si="6"/>
        <v>81.844883979409346</v>
      </c>
    </row>
    <row r="93" spans="1:7" s="5" customFormat="1" ht="15.75">
      <c r="A93" s="46" t="s">
        <v>2</v>
      </c>
      <c r="B93" s="46"/>
      <c r="C93" s="46"/>
      <c r="D93" s="21">
        <f>D90</f>
        <v>157238.57</v>
      </c>
      <c r="E93" s="21">
        <f>E90</f>
        <v>212330.04</v>
      </c>
      <c r="F93" s="21">
        <f>F90</f>
        <v>170513.34</v>
      </c>
      <c r="G93" s="21">
        <f t="shared" si="6"/>
        <v>80.305801289351237</v>
      </c>
    </row>
    <row r="94" spans="1:7" s="5" customFormat="1" ht="15.75">
      <c r="A94" s="45" t="s">
        <v>73</v>
      </c>
      <c r="B94" s="45"/>
      <c r="C94" s="45"/>
      <c r="D94" s="21">
        <f>D93</f>
        <v>157238.57</v>
      </c>
      <c r="E94" s="21">
        <f t="shared" ref="E94:F94" si="7">E93</f>
        <v>212330.04</v>
      </c>
      <c r="F94" s="21">
        <f t="shared" si="7"/>
        <v>170513.34</v>
      </c>
      <c r="G94" s="21">
        <f t="shared" si="6"/>
        <v>80.305801289351237</v>
      </c>
    </row>
    <row r="95" spans="1:7" s="5" customFormat="1" ht="15.75">
      <c r="A95" s="49" t="s">
        <v>32</v>
      </c>
      <c r="B95" s="50"/>
      <c r="C95" s="19"/>
      <c r="D95" s="21">
        <f>D94+D85</f>
        <v>1755704.9200000002</v>
      </c>
      <c r="E95" s="21">
        <f>E94+E85</f>
        <v>1640567.1</v>
      </c>
      <c r="F95" s="21">
        <f t="shared" ref="F95" si="8">F94+F85</f>
        <v>1406093.58</v>
      </c>
      <c r="G95" s="21">
        <f t="shared" si="6"/>
        <v>85.707776292722187</v>
      </c>
    </row>
    <row r="96" spans="1:7" s="5" customFormat="1" ht="15.75" customHeight="1">
      <c r="A96" s="49" t="s">
        <v>30</v>
      </c>
      <c r="B96" s="50"/>
      <c r="C96" s="50"/>
      <c r="D96" s="50"/>
      <c r="E96" s="50"/>
      <c r="F96" s="50"/>
      <c r="G96" s="51"/>
    </row>
    <row r="97" spans="1:8" s="5" customFormat="1" ht="32.25" customHeight="1">
      <c r="A97" s="49" t="s">
        <v>29</v>
      </c>
      <c r="B97" s="50"/>
      <c r="C97" s="50"/>
      <c r="D97" s="50"/>
      <c r="E97" s="50"/>
      <c r="F97" s="50"/>
      <c r="G97" s="51"/>
    </row>
    <row r="98" spans="1:8" s="5" customFormat="1" ht="15.75" customHeight="1">
      <c r="A98" s="64" t="s">
        <v>110</v>
      </c>
      <c r="B98" s="46" t="s">
        <v>126</v>
      </c>
      <c r="C98" s="27" t="s">
        <v>61</v>
      </c>
      <c r="D98" s="20">
        <v>0</v>
      </c>
      <c r="E98" s="20">
        <f>E99+E100</f>
        <v>81176.33</v>
      </c>
      <c r="F98" s="20">
        <f>F99+F100</f>
        <v>46373.54</v>
      </c>
      <c r="G98" s="20">
        <f>F98/E98*100</f>
        <v>57.126923574889375</v>
      </c>
    </row>
    <row r="99" spans="1:8" s="5" customFormat="1" ht="35.25" customHeight="1">
      <c r="A99" s="65"/>
      <c r="B99" s="46"/>
      <c r="C99" s="42" t="s">
        <v>22</v>
      </c>
      <c r="D99" s="20">
        <v>0</v>
      </c>
      <c r="E99" s="20">
        <v>4464.7</v>
      </c>
      <c r="F99" s="20">
        <v>2550.54</v>
      </c>
      <c r="G99" s="20">
        <f t="shared" ref="G99:G108" si="9">F99/E99*100</f>
        <v>57.126794633458012</v>
      </c>
    </row>
    <row r="100" spans="1:8" s="5" customFormat="1" ht="32.25" hidden="1" customHeight="1">
      <c r="A100" s="66"/>
      <c r="B100" s="46"/>
      <c r="C100" s="42" t="s">
        <v>3</v>
      </c>
      <c r="D100" s="20">
        <v>0</v>
      </c>
      <c r="E100" s="20">
        <v>76711.63</v>
      </c>
      <c r="F100" s="20">
        <v>43823</v>
      </c>
      <c r="G100" s="20">
        <f t="shared" si="9"/>
        <v>57.126931079420416</v>
      </c>
    </row>
    <row r="101" spans="1:8" s="5" customFormat="1" ht="49.5" customHeight="1">
      <c r="A101" s="31" t="s">
        <v>111</v>
      </c>
      <c r="B101" s="29" t="s">
        <v>57</v>
      </c>
      <c r="C101" s="42" t="s">
        <v>22</v>
      </c>
      <c r="D101" s="20">
        <v>0</v>
      </c>
      <c r="E101" s="20">
        <v>466.42</v>
      </c>
      <c r="F101" s="20">
        <v>466.42</v>
      </c>
      <c r="G101" s="20">
        <f t="shared" si="9"/>
        <v>100</v>
      </c>
    </row>
    <row r="102" spans="1:8" s="5" customFormat="1" ht="78.75" customHeight="1">
      <c r="A102" s="31" t="s">
        <v>112</v>
      </c>
      <c r="B102" s="29" t="s">
        <v>58</v>
      </c>
      <c r="C102" s="42" t="s">
        <v>22</v>
      </c>
      <c r="D102" s="20">
        <v>0</v>
      </c>
      <c r="E102" s="20">
        <v>915.53</v>
      </c>
      <c r="F102" s="20">
        <v>915.53</v>
      </c>
      <c r="G102" s="20">
        <f t="shared" si="9"/>
        <v>100</v>
      </c>
    </row>
    <row r="103" spans="1:8" s="5" customFormat="1" ht="63" customHeight="1">
      <c r="A103" s="31" t="s">
        <v>113</v>
      </c>
      <c r="B103" s="29" t="s">
        <v>127</v>
      </c>
      <c r="C103" s="42" t="s">
        <v>22</v>
      </c>
      <c r="D103" s="20">
        <v>0</v>
      </c>
      <c r="E103" s="20">
        <v>8650</v>
      </c>
      <c r="F103" s="20">
        <v>8650</v>
      </c>
      <c r="G103" s="20">
        <f t="shared" si="9"/>
        <v>100</v>
      </c>
    </row>
    <row r="104" spans="1:8" s="5" customFormat="1" ht="65.25" customHeight="1">
      <c r="A104" s="31" t="s">
        <v>114</v>
      </c>
      <c r="B104" s="29" t="s">
        <v>59</v>
      </c>
      <c r="C104" s="42" t="s">
        <v>22</v>
      </c>
      <c r="D104" s="20">
        <v>0</v>
      </c>
      <c r="E104" s="20">
        <v>460.1</v>
      </c>
      <c r="F104" s="20">
        <v>460.1</v>
      </c>
      <c r="G104" s="20">
        <f t="shared" si="9"/>
        <v>100</v>
      </c>
    </row>
    <row r="105" spans="1:8" s="5" customFormat="1" ht="78.75" customHeight="1">
      <c r="A105" s="31" t="s">
        <v>115</v>
      </c>
      <c r="B105" s="29" t="s">
        <v>74</v>
      </c>
      <c r="C105" s="42" t="s">
        <v>22</v>
      </c>
      <c r="D105" s="20">
        <v>0</v>
      </c>
      <c r="E105" s="20">
        <v>20</v>
      </c>
      <c r="F105" s="20">
        <v>20</v>
      </c>
      <c r="G105" s="20">
        <f t="shared" si="9"/>
        <v>100</v>
      </c>
    </row>
    <row r="106" spans="1:8" s="5" customFormat="1" ht="51.75" customHeight="1">
      <c r="A106" s="31" t="s">
        <v>116</v>
      </c>
      <c r="B106" s="29" t="s">
        <v>75</v>
      </c>
      <c r="C106" s="42" t="s">
        <v>22</v>
      </c>
      <c r="D106" s="20">
        <v>0</v>
      </c>
      <c r="E106" s="20">
        <v>9490.75</v>
      </c>
      <c r="F106" s="20">
        <v>9490.75</v>
      </c>
      <c r="G106" s="20">
        <f t="shared" si="9"/>
        <v>100</v>
      </c>
    </row>
    <row r="107" spans="1:8" s="5" customFormat="1" ht="66.75" customHeight="1">
      <c r="A107" s="31" t="s">
        <v>117</v>
      </c>
      <c r="B107" s="29" t="s">
        <v>60</v>
      </c>
      <c r="C107" s="42" t="s">
        <v>22</v>
      </c>
      <c r="D107" s="20">
        <v>0</v>
      </c>
      <c r="E107" s="20">
        <v>460.1</v>
      </c>
      <c r="F107" s="20">
        <v>460.1</v>
      </c>
      <c r="G107" s="20">
        <f t="shared" si="9"/>
        <v>100</v>
      </c>
      <c r="H107" s="7"/>
    </row>
    <row r="108" spans="1:8" s="5" customFormat="1" ht="64.5" customHeight="1">
      <c r="A108" s="31" t="s">
        <v>118</v>
      </c>
      <c r="B108" s="29" t="s">
        <v>20</v>
      </c>
      <c r="C108" s="42" t="s">
        <v>22</v>
      </c>
      <c r="D108" s="20">
        <v>0</v>
      </c>
      <c r="E108" s="20">
        <v>2637</v>
      </c>
      <c r="F108" s="20">
        <v>2637</v>
      </c>
      <c r="G108" s="20">
        <f t="shared" si="9"/>
        <v>100</v>
      </c>
      <c r="H108" s="7"/>
    </row>
    <row r="109" spans="1:8" s="5" customFormat="1" ht="15.75">
      <c r="A109" s="45" t="s">
        <v>23</v>
      </c>
      <c r="B109" s="45"/>
      <c r="C109" s="45"/>
      <c r="D109" s="22">
        <f>D108+D107+D106+D105+D103+D102+D101+D98+D104</f>
        <v>0</v>
      </c>
      <c r="E109" s="22">
        <f>E108+E107+E106+E105+E103+E102+E101+E98+E104</f>
        <v>104276.23000000001</v>
      </c>
      <c r="F109" s="22">
        <f>F108+F107+F106+F105+F103+F102+F101+F98+F104</f>
        <v>69473.440000000002</v>
      </c>
      <c r="G109" s="22">
        <f>F109/E109*100</f>
        <v>66.624426295427057</v>
      </c>
      <c r="H109" s="7"/>
    </row>
    <row r="110" spans="1:8" s="5" customFormat="1" ht="15.75">
      <c r="A110" s="49" t="s">
        <v>33</v>
      </c>
      <c r="B110" s="50"/>
      <c r="C110" s="19"/>
      <c r="D110" s="22">
        <f t="shared" ref="D110:F110" si="10">D109</f>
        <v>0</v>
      </c>
      <c r="E110" s="22">
        <f t="shared" si="10"/>
        <v>104276.23000000001</v>
      </c>
      <c r="F110" s="22">
        <f t="shared" si="10"/>
        <v>69473.440000000002</v>
      </c>
      <c r="G110" s="22">
        <f t="shared" ref="G110" si="11">F110/E110*100</f>
        <v>66.624426295427057</v>
      </c>
      <c r="H110" s="7"/>
    </row>
    <row r="111" spans="1:8" s="5" customFormat="1" ht="15.75">
      <c r="A111" s="45" t="s">
        <v>24</v>
      </c>
      <c r="B111" s="45"/>
      <c r="C111" s="45"/>
      <c r="D111" s="22">
        <f>D110+D95</f>
        <v>1755704.9200000002</v>
      </c>
      <c r="E111" s="22">
        <f>E110+E95</f>
        <v>1744843.33</v>
      </c>
      <c r="F111" s="22">
        <f>F110+F95</f>
        <v>1475567.02</v>
      </c>
      <c r="G111" s="22">
        <f t="shared" ref="G111" si="12">F111/E111*100</f>
        <v>84.567307255030173</v>
      </c>
    </row>
    <row r="112" spans="1:8" s="5" customFormat="1" ht="15.75">
      <c r="A112" s="45" t="s">
        <v>1</v>
      </c>
      <c r="B112" s="45"/>
      <c r="C112" s="45"/>
      <c r="D112" s="22"/>
      <c r="E112" s="22"/>
      <c r="F112" s="22"/>
      <c r="G112" s="22"/>
    </row>
    <row r="113" spans="1:21" s="5" customFormat="1" ht="15.75">
      <c r="A113" s="45" t="s">
        <v>0</v>
      </c>
      <c r="B113" s="45"/>
      <c r="C113" s="45"/>
      <c r="D113" s="22">
        <f>D108+D107+D106+D105+D104+D103+D102+D101+D99+D91+D81+D76+D73+D69+D68+D67+D66+D65+D64+D62+D63+D61+D59+D56+D53+D52+D50+D48+D47+D45+D42+D38+D37+D34+D30+D26+D22+D18+D16</f>
        <v>166791.40000000002</v>
      </c>
      <c r="E113" s="22">
        <f>E108+E107+E106+E105+E104+E103+E102+E101+E99+E91+E81+E76+E73+E69+E68+E67+E66+E65+E64+E63+E62+E61+E59+E56+E53+E52+E50+E48+E47+E45+E42+E38+E37+E34+E30+E26+E22+E18+E16+E54</f>
        <v>120812</v>
      </c>
      <c r="F113" s="22">
        <f>F108+F107+F106+F105+F104+F103+F102+F101+F99+F91+F81+F76+F73+F69+F68+F67+F66+F65+F64+F63+F62+F61+F59+F56+F53+F52+F50+F48+F47+F45+F42+F38+F37+F34+F30+F26+F22+F18+F16+F54</f>
        <v>100106.31</v>
      </c>
      <c r="G113" s="22">
        <f>F113/E113*100</f>
        <v>82.861230672449764</v>
      </c>
      <c r="H113" s="7"/>
      <c r="I113" s="7"/>
      <c r="J113" s="7"/>
      <c r="K113" s="7"/>
    </row>
    <row r="114" spans="1:21" s="5" customFormat="1" ht="15.75">
      <c r="A114" s="45" t="s">
        <v>3</v>
      </c>
      <c r="B114" s="45"/>
      <c r="C114" s="45"/>
      <c r="D114" s="22">
        <f>D100+D92+D82+D77+D74+D60+D57+D51+D46+D43+D35+D31+D27+D23+D19</f>
        <v>533343.59</v>
      </c>
      <c r="E114" s="22">
        <f>E100+E92+E82+E77+E74+E60+E57+E51+E46+E43+E35+E31+E27+E23+E19</f>
        <v>850686.35</v>
      </c>
      <c r="F114" s="22">
        <f>F100+F92+F82+F77+F74+F60+F57+F51+F46+F43+F35+F31+F27+F23+F19</f>
        <v>613750.99000000011</v>
      </c>
      <c r="G114" s="22">
        <f t="shared" ref="G114:G115" si="13">F114/E114*100</f>
        <v>72.147741644144176</v>
      </c>
      <c r="H114" s="7"/>
      <c r="I114" s="7"/>
      <c r="J114" s="7"/>
      <c r="K114" s="7"/>
    </row>
    <row r="115" spans="1:21" s="5" customFormat="1" ht="15.75">
      <c r="A115" s="45" t="s">
        <v>9</v>
      </c>
      <c r="B115" s="45"/>
      <c r="C115" s="45"/>
      <c r="D115" s="22">
        <f>D83+D36+D32+D28+D24+D20</f>
        <v>1055569.93</v>
      </c>
      <c r="E115" s="22">
        <f>E83+E36+E32+E28+E24+E20</f>
        <v>773344.9800000001</v>
      </c>
      <c r="F115" s="22">
        <f>F83+F36+F32+F28+F24+F20</f>
        <v>761709.72000000009</v>
      </c>
      <c r="G115" s="22">
        <f t="shared" si="13"/>
        <v>98.495463176084755</v>
      </c>
    </row>
    <row r="116" spans="1:21" s="5" customFormat="1" ht="15.75">
      <c r="A116" s="24"/>
      <c r="B116" s="24"/>
      <c r="C116" s="24"/>
      <c r="D116" s="25"/>
      <c r="E116" s="25"/>
      <c r="F116" s="25"/>
      <c r="G116" s="25"/>
    </row>
    <row r="117" spans="1:21" s="5" customFormat="1" ht="18.75">
      <c r="A117" s="56" t="s">
        <v>38</v>
      </c>
      <c r="B117" s="56"/>
      <c r="C117" s="56"/>
      <c r="D117" s="56"/>
      <c r="E117" s="37"/>
      <c r="F117" s="37"/>
      <c r="G117" s="16"/>
      <c r="H117" s="34"/>
      <c r="I117" s="34"/>
    </row>
    <row r="118" spans="1:21" s="5" customFormat="1" ht="18.75">
      <c r="A118" s="43" t="s">
        <v>39</v>
      </c>
      <c r="B118" s="16"/>
      <c r="C118" s="16"/>
      <c r="D118" s="16"/>
      <c r="E118" s="37"/>
      <c r="F118" s="37"/>
      <c r="G118" s="15"/>
      <c r="H118" s="35"/>
      <c r="I118" s="35"/>
    </row>
    <row r="119" spans="1:21" s="5" customFormat="1" ht="18.75">
      <c r="A119" s="43" t="s">
        <v>40</v>
      </c>
      <c r="B119" s="16"/>
      <c r="C119" s="16"/>
      <c r="D119" s="16"/>
      <c r="E119" s="38"/>
      <c r="F119" s="38"/>
      <c r="G119" s="39" t="s">
        <v>41</v>
      </c>
      <c r="H119" s="36"/>
      <c r="I119" s="33"/>
      <c r="J119" s="10"/>
      <c r="K119" s="10"/>
    </row>
    <row r="120" spans="1:21" s="5" customFormat="1" ht="15.75">
      <c r="A120" s="53"/>
      <c r="B120" s="53"/>
      <c r="C120" s="53"/>
      <c r="D120" s="16"/>
      <c r="E120" s="16"/>
      <c r="F120" s="54"/>
      <c r="G120" s="54"/>
      <c r="H120" s="33"/>
      <c r="I120" s="33"/>
    </row>
    <row r="121" spans="1:21" s="5" customFormat="1" ht="18" customHeight="1">
      <c r="A121" s="6"/>
      <c r="B121" s="6"/>
      <c r="C121" s="6"/>
      <c r="D121" s="14"/>
      <c r="E121" s="14"/>
      <c r="F121" s="14"/>
      <c r="G121" s="6"/>
    </row>
    <row r="122" spans="1:21" ht="18" customHeight="1"/>
    <row r="123" spans="1:21" s="1" customFormat="1" ht="20.100000000000001" customHeight="1">
      <c r="A123" s="6"/>
      <c r="B123" s="6"/>
      <c r="C123" s="6"/>
      <c r="D123" s="14"/>
      <c r="E123" s="14"/>
      <c r="F123" s="14"/>
      <c r="G123" s="6"/>
      <c r="S123" s="55"/>
      <c r="T123" s="55"/>
      <c r="U123" s="55"/>
    </row>
    <row r="124" spans="1:21" s="3" customFormat="1" ht="15" customHeight="1">
      <c r="A124" s="6"/>
      <c r="B124" s="6"/>
      <c r="C124" s="6"/>
      <c r="D124" s="14"/>
      <c r="E124" s="14"/>
      <c r="F124" s="14"/>
      <c r="G124" s="6"/>
      <c r="S124" s="4"/>
      <c r="T124" s="4"/>
      <c r="U124" s="4"/>
    </row>
    <row r="125" spans="1:21" s="3" customFormat="1" ht="15" customHeight="1">
      <c r="A125" s="6"/>
      <c r="B125" s="6"/>
      <c r="C125" s="6"/>
      <c r="D125" s="14"/>
      <c r="E125" s="14"/>
      <c r="F125" s="14"/>
      <c r="G125" s="6"/>
      <c r="H125" s="11"/>
      <c r="S125" s="4"/>
      <c r="T125" s="4"/>
      <c r="U125" s="4"/>
    </row>
    <row r="126" spans="1:21" s="3" customFormat="1" ht="16.5" customHeight="1">
      <c r="A126" s="6"/>
      <c r="B126" s="6"/>
      <c r="C126" s="6"/>
      <c r="D126" s="14"/>
      <c r="E126" s="14"/>
      <c r="F126" s="14"/>
      <c r="G126" s="6"/>
      <c r="H126" s="11"/>
      <c r="S126" s="4"/>
      <c r="T126" s="4"/>
      <c r="U126" s="4"/>
    </row>
    <row r="127" spans="1:21" s="3" customFormat="1" ht="15" customHeight="1">
      <c r="A127" s="6"/>
      <c r="B127" s="6"/>
      <c r="C127" s="6"/>
      <c r="D127" s="14"/>
      <c r="E127" s="14"/>
      <c r="F127" s="14"/>
      <c r="G127" s="6"/>
      <c r="S127" s="4"/>
      <c r="T127" s="4"/>
      <c r="U127" s="4"/>
    </row>
    <row r="128" spans="1:21" s="3" customFormat="1" ht="15" customHeight="1">
      <c r="A128" s="6"/>
      <c r="B128" s="6"/>
      <c r="C128" s="6"/>
      <c r="D128" s="14"/>
      <c r="E128" s="14"/>
      <c r="F128" s="14"/>
      <c r="G128" s="6"/>
      <c r="S128" s="4"/>
      <c r="T128" s="4"/>
      <c r="U128" s="4"/>
    </row>
    <row r="129" spans="1:21" s="1" customFormat="1" ht="20.100000000000001" customHeight="1">
      <c r="A129" s="6"/>
      <c r="B129" s="6"/>
      <c r="C129" s="6"/>
      <c r="D129" s="14"/>
      <c r="E129" s="14"/>
      <c r="F129" s="14"/>
      <c r="G129" s="6"/>
      <c r="L129" s="52"/>
      <c r="M129" s="52"/>
      <c r="N129" s="52"/>
      <c r="O129" s="52"/>
      <c r="P129" s="52"/>
      <c r="Q129" s="52"/>
      <c r="R129" s="52"/>
      <c r="S129" s="52"/>
      <c r="T129" s="52"/>
      <c r="U129" s="52"/>
    </row>
    <row r="130" spans="1:21" s="1" customFormat="1" ht="20.100000000000001" customHeight="1">
      <c r="A130" s="6"/>
      <c r="B130" s="6"/>
      <c r="C130" s="6"/>
      <c r="D130" s="14"/>
      <c r="E130" s="14"/>
      <c r="F130" s="14"/>
      <c r="G130" s="6"/>
      <c r="S130" s="2"/>
      <c r="T130" s="2"/>
    </row>
  </sheetData>
  <mergeCells count="65">
    <mergeCell ref="A98:A100"/>
    <mergeCell ref="B98:B100"/>
    <mergeCell ref="B29:B32"/>
    <mergeCell ref="A29:A32"/>
    <mergeCell ref="A33:A36"/>
    <mergeCell ref="B33:B36"/>
    <mergeCell ref="A85:C85"/>
    <mergeCell ref="A84:C84"/>
    <mergeCell ref="A80:A83"/>
    <mergeCell ref="B80:B83"/>
    <mergeCell ref="A70:C70"/>
    <mergeCell ref="A71:G71"/>
    <mergeCell ref="A78:C78"/>
    <mergeCell ref="A55:A57"/>
    <mergeCell ref="A25:A28"/>
    <mergeCell ref="B25:B28"/>
    <mergeCell ref="B17:B20"/>
    <mergeCell ref="A21:A24"/>
    <mergeCell ref="B21:B24"/>
    <mergeCell ref="A17:A20"/>
    <mergeCell ref="A7:G7"/>
    <mergeCell ref="A8:G8"/>
    <mergeCell ref="A9:G9"/>
    <mergeCell ref="A15:G15"/>
    <mergeCell ref="A14:G14"/>
    <mergeCell ref="A13:G13"/>
    <mergeCell ref="L129:U129"/>
    <mergeCell ref="A120:C120"/>
    <mergeCell ref="F120:G120"/>
    <mergeCell ref="A94:C94"/>
    <mergeCell ref="A95:B95"/>
    <mergeCell ref="S123:U123"/>
    <mergeCell ref="A117:D117"/>
    <mergeCell ref="A115:C115"/>
    <mergeCell ref="A111:C111"/>
    <mergeCell ref="A109:C109"/>
    <mergeCell ref="A112:C112"/>
    <mergeCell ref="A113:C113"/>
    <mergeCell ref="A114:C114"/>
    <mergeCell ref="A96:G96"/>
    <mergeCell ref="A110:B110"/>
    <mergeCell ref="A97:G97"/>
    <mergeCell ref="A88:G88"/>
    <mergeCell ref="A93:C93"/>
    <mergeCell ref="A49:A51"/>
    <mergeCell ref="B49:B51"/>
    <mergeCell ref="A72:A74"/>
    <mergeCell ref="B72:B74"/>
    <mergeCell ref="A75:A77"/>
    <mergeCell ref="B75:B77"/>
    <mergeCell ref="A58:A60"/>
    <mergeCell ref="B58:B60"/>
    <mergeCell ref="A90:A92"/>
    <mergeCell ref="B90:B92"/>
    <mergeCell ref="A89:G89"/>
    <mergeCell ref="A79:G79"/>
    <mergeCell ref="A86:G86"/>
    <mergeCell ref="A87:G87"/>
    <mergeCell ref="A39:C39"/>
    <mergeCell ref="A40:G40"/>
    <mergeCell ref="B55:B57"/>
    <mergeCell ref="A44:A46"/>
    <mergeCell ref="B44:B46"/>
    <mergeCell ref="A41:A43"/>
    <mergeCell ref="B41:B43"/>
  </mergeCells>
  <pageMargins left="0.78740157480314965" right="0.19685039370078741" top="0.98425196850393704" bottom="0.78740157480314965" header="0.31496062992125984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P.Drofa</dc:creator>
  <cp:lastModifiedBy>o.chuhlebova</cp:lastModifiedBy>
  <cp:lastPrinted>2021-03-25T12:10:53Z</cp:lastPrinted>
  <dcterms:created xsi:type="dcterms:W3CDTF">2016-04-04T06:07:41Z</dcterms:created>
  <dcterms:modified xsi:type="dcterms:W3CDTF">2021-03-25T12:11:11Z</dcterms:modified>
</cp:coreProperties>
</file>